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activeTab="6"/>
  </bookViews>
  <sheets>
    <sheet name="COTTON" sheetId="1" r:id="rId1"/>
    <sheet name="SILAGE CORN" sheetId="5" r:id="rId2"/>
    <sheet name="WHEAT" sheetId="6" r:id="rId3"/>
    <sheet name="BARLEY" sheetId="7" r:id="rId4"/>
    <sheet name="ALFALFA" sheetId="8" r:id="rId5"/>
    <sheet name="GRAIN SORGHUM" sheetId="9" r:id="rId6"/>
    <sheet name="SILAGE SORGHUM" sheetId="12" r:id="rId7"/>
  </sheets>
  <calcPr calcId="145621"/>
</workbook>
</file>

<file path=xl/calcChain.xml><?xml version="1.0" encoding="utf-8"?>
<calcChain xmlns="http://schemas.openxmlformats.org/spreadsheetml/2006/main">
  <c r="C7" i="12" l="1"/>
  <c r="C9" i="12"/>
  <c r="C10" i="12" s="1"/>
  <c r="C19" i="12" s="1"/>
  <c r="C27" i="12" s="1"/>
  <c r="D9" i="12"/>
  <c r="E9" i="12"/>
  <c r="E10" i="12" s="1"/>
  <c r="E19" i="12" s="1"/>
  <c r="E27" i="12" s="1"/>
  <c r="D10" i="12"/>
  <c r="C17" i="12"/>
  <c r="D17" i="12"/>
  <c r="E17" i="12"/>
  <c r="D19" i="12"/>
  <c r="C25" i="12"/>
  <c r="D25" i="12"/>
  <c r="E25" i="12"/>
  <c r="D27" i="12"/>
  <c r="E9" i="9" l="1"/>
  <c r="D9" i="9"/>
  <c r="C9" i="9"/>
  <c r="E10" i="9" l="1"/>
  <c r="D10" i="9"/>
  <c r="C10" i="9"/>
  <c r="E25" i="9"/>
  <c r="D25" i="9"/>
  <c r="C25" i="9"/>
  <c r="E17" i="9"/>
  <c r="D17" i="9"/>
  <c r="C17" i="9"/>
  <c r="E26" i="8"/>
  <c r="D26" i="8"/>
  <c r="C26" i="8"/>
  <c r="E18" i="8"/>
  <c r="D18" i="8"/>
  <c r="C18" i="8"/>
  <c r="E11" i="8"/>
  <c r="E20" i="8" s="1"/>
  <c r="E28" i="8" s="1"/>
  <c r="C11" i="8"/>
  <c r="C20" i="8" s="1"/>
  <c r="C28" i="8" s="1"/>
  <c r="E10" i="8"/>
  <c r="D10" i="8"/>
  <c r="D11" i="8" s="1"/>
  <c r="D20" i="8" s="1"/>
  <c r="D28" i="8" s="1"/>
  <c r="C10" i="8"/>
  <c r="C8" i="8"/>
  <c r="E25" i="7"/>
  <c r="D25" i="7"/>
  <c r="E17" i="7"/>
  <c r="D17" i="7"/>
  <c r="C17" i="7"/>
  <c r="E9" i="7"/>
  <c r="E10" i="7" s="1"/>
  <c r="E19" i="7" s="1"/>
  <c r="E27" i="7" s="1"/>
  <c r="D9" i="7"/>
  <c r="D10" i="7" s="1"/>
  <c r="C9" i="7"/>
  <c r="C10" i="7" s="1"/>
  <c r="C19" i="7" s="1"/>
  <c r="C27" i="7" s="1"/>
  <c r="C7" i="7"/>
  <c r="E25" i="6"/>
  <c r="D25" i="6"/>
  <c r="C25" i="6"/>
  <c r="E17" i="6"/>
  <c r="D17" i="6"/>
  <c r="C17" i="6"/>
  <c r="E9" i="6"/>
  <c r="E10" i="6" s="1"/>
  <c r="E19" i="6" s="1"/>
  <c r="E27" i="6" s="1"/>
  <c r="D9" i="6"/>
  <c r="D10" i="6" s="1"/>
  <c r="D19" i="6" s="1"/>
  <c r="D27" i="6" s="1"/>
  <c r="C9" i="6"/>
  <c r="C10" i="6" s="1"/>
  <c r="C19" i="6" s="1"/>
  <c r="C27" i="6" s="1"/>
  <c r="C7" i="6"/>
  <c r="E25" i="5"/>
  <c r="D25" i="5"/>
  <c r="C25" i="5"/>
  <c r="E17" i="5"/>
  <c r="D17" i="5"/>
  <c r="C17" i="5"/>
  <c r="E9" i="5"/>
  <c r="E10" i="5" s="1"/>
  <c r="E19" i="5" s="1"/>
  <c r="E27" i="5" s="1"/>
  <c r="D9" i="5"/>
  <c r="D10" i="5" s="1"/>
  <c r="D19" i="5" s="1"/>
  <c r="D27" i="5" s="1"/>
  <c r="C9" i="5"/>
  <c r="C10" i="5" s="1"/>
  <c r="C19" i="5" s="1"/>
  <c r="C27" i="5" s="1"/>
  <c r="C7" i="5"/>
  <c r="D19" i="7" l="1"/>
  <c r="D27" i="7" s="1"/>
  <c r="C19" i="9"/>
  <c r="C27" i="9" s="1"/>
  <c r="E19" i="9"/>
  <c r="E27" i="9" s="1"/>
  <c r="D19" i="9"/>
  <c r="D27" i="9" s="1"/>
  <c r="C8" i="1"/>
  <c r="E26" i="1" l="1"/>
  <c r="D26" i="1"/>
  <c r="C26" i="1"/>
  <c r="E18" i="1"/>
  <c r="D18" i="1"/>
  <c r="C18" i="1"/>
  <c r="E10" i="1"/>
  <c r="E11" i="1" s="1"/>
  <c r="D10" i="1"/>
  <c r="D11" i="1" s="1"/>
  <c r="C10" i="1"/>
  <c r="C11" i="1" s="1"/>
  <c r="C20" i="1" l="1"/>
  <c r="C28" i="1" s="1"/>
  <c r="E20" i="1"/>
  <c r="E28" i="1" s="1"/>
  <c r="D20" i="1"/>
  <c r="D28" i="1" s="1"/>
</calcChain>
</file>

<file path=xl/sharedStrings.xml><?xml version="1.0" encoding="utf-8"?>
<sst xmlns="http://schemas.openxmlformats.org/spreadsheetml/2006/main" count="399" uniqueCount="84">
  <si>
    <t>Nutrient Budget Summer 2013</t>
  </si>
  <si>
    <t>Crop:</t>
  </si>
  <si>
    <t>Plan Area:</t>
  </si>
  <si>
    <t>Yield Area:</t>
  </si>
  <si>
    <t>acres</t>
  </si>
  <si>
    <t>Alfalfa</t>
  </si>
  <si>
    <t>Silage Corn</t>
  </si>
  <si>
    <t>Barley</t>
  </si>
  <si>
    <t>N</t>
  </si>
  <si>
    <t>Irrigation water N</t>
  </si>
  <si>
    <t>Other</t>
  </si>
  <si>
    <t>Nutrients from sources not fertilizers</t>
  </si>
  <si>
    <t>lbs/ac</t>
  </si>
  <si>
    <t>Soil Analysis</t>
  </si>
  <si>
    <t xml:space="preserve">Other </t>
  </si>
  <si>
    <t>Nutrients to be applied, by source</t>
  </si>
  <si>
    <t xml:space="preserve">Commercial Fertilizer </t>
  </si>
  <si>
    <t>Organic Nutrients</t>
  </si>
  <si>
    <t>lb/ac</t>
  </si>
  <si>
    <t>Cotton</t>
  </si>
  <si>
    <t>lbs N/plan area</t>
  </si>
  <si>
    <t xml:space="preserve">Total to apply </t>
  </si>
  <si>
    <t>P</t>
  </si>
  <si>
    <t>K</t>
  </si>
  <si>
    <t xml:space="preserve"> Reqiurement for Yield Goal:</t>
  </si>
  <si>
    <t>Total Requirement for plan area</t>
  </si>
  <si>
    <t>lb /acre</t>
  </si>
  <si>
    <t>lbs /plan area</t>
  </si>
  <si>
    <t>Total nutrients already available</t>
  </si>
  <si>
    <t>Total req for plan area needed</t>
  </si>
  <si>
    <t>Total nutrients available in plan area</t>
  </si>
  <si>
    <t>Wheat</t>
  </si>
  <si>
    <t>yield lb/acre</t>
  </si>
  <si>
    <t>yield lbs/acre</t>
  </si>
  <si>
    <t xml:space="preserve">*** Numbers are based off one year period NOT per cutting </t>
  </si>
  <si>
    <t>lb /acre/year</t>
  </si>
  <si>
    <t>Total Nutreints still needed</t>
  </si>
  <si>
    <t>Wheat nutrition and fertilizer requirements: Nitrogen. (2001, June 20). Retrieved from http://www1.agric.gov.ab.ca/$department/deptdocs.nsf/all/crop1273</t>
  </si>
  <si>
    <t>Stichler, C., &amp; McFarland , M. (2001). Crop nutrient needs in south and southwest texas. Informally published manuscript, Texas Agriculture Extension Service, Texas A&amp;M University, .</t>
  </si>
  <si>
    <t xml:space="preserve">Stichler, C., &amp; McFarland , M. (2001). Crop nutrient needs in south and southwest texas. Informally published manuscript, Texas Agriculture Extension Service, Texas A&amp;M University, . </t>
  </si>
  <si>
    <t xml:space="preserve">Ottman, M. (2010). Alfalfa nutrient requirements, deficiency symptoms, and fertilizer application. (Master's thesis, University of Arizona). </t>
  </si>
  <si>
    <t>Total nutrients still needed in plan area</t>
  </si>
  <si>
    <t>lbs /plan area/yr.</t>
  </si>
  <si>
    <t>U.S. Department of Agriculture, (2012). National agriculture statistic service. Retrieved from website: http://quickstats.nass.usda.gov/?long_desc__LIKE=barley</t>
  </si>
  <si>
    <t>*N req. not recommended for alfalfa</t>
  </si>
  <si>
    <t>yield tons/acre</t>
  </si>
  <si>
    <t>Yield Goal:</t>
  </si>
  <si>
    <t>yield ton/acre</t>
  </si>
  <si>
    <t>yield tons/ acre</t>
  </si>
  <si>
    <t>yield lb/acre/year</t>
  </si>
  <si>
    <t>yield ton/acre/year</t>
  </si>
  <si>
    <t>Sorghum</t>
  </si>
  <si>
    <t>Nutrient Budget 2013</t>
  </si>
  <si>
    <t>(Four 500lb bales of lint)</t>
  </si>
  <si>
    <t>Nutrient requirements can be adjusted by increasing or decreasing the recommendation by 30-15-30 pounds for each 4-ton per acre change in the yield goal.</t>
  </si>
  <si>
    <t>Roth, G. W., &amp; Harper, J. K. (1995). Forage sorghum . College of Agriculture Science, The Pennsylvannia State University, Retrieved from extension.psu.edu</t>
  </si>
  <si>
    <t>Grain Sorghum</t>
  </si>
  <si>
    <t>Silage Sorghum</t>
  </si>
  <si>
    <t>Crop</t>
  </si>
  <si>
    <t>U.S. Department of Agriculture, National Agriculture Statistic Service (2013). Crop production 2012 summary (1057-7823)</t>
  </si>
  <si>
    <t>Butler, T., &amp; Bean, B. (2002). Forage sorghum production guide. In Retrieved from http://www.soilcropandmore.info/crops/Annual-Forage-Sorghum/ForageSorghumProdGuide.pdf</t>
  </si>
  <si>
    <t>Corn</t>
  </si>
  <si>
    <t>Threshold Soil EC dS/m</t>
  </si>
  <si>
    <t>Reduction in Yield 10%</t>
  </si>
  <si>
    <t xml:space="preserve"> Soil EC dS/m</t>
  </si>
  <si>
    <t>Soil EC Recommended Threshold and Reduction Threshold</t>
  </si>
  <si>
    <t>Threshold Irrigation Water EC dS/m</t>
  </si>
  <si>
    <t xml:space="preserve"> Irrigation Water EC dS/m</t>
  </si>
  <si>
    <t>(2002). Western fertilizer handbook. (9th ed., pp. 44-45). Long Grove, IL: Waveland Press, Inc.</t>
  </si>
  <si>
    <t>Recommended pH</t>
  </si>
  <si>
    <t>Soil pH Recommended for Crop Growth</t>
  </si>
  <si>
    <t>6.6-7.0</t>
  </si>
  <si>
    <t>5.8-8.0</t>
  </si>
  <si>
    <t>5.8-6.5</t>
  </si>
  <si>
    <t>6.3-6.5</t>
  </si>
  <si>
    <t>6.0-6.5</t>
  </si>
  <si>
    <t>Liming Recommendation Formula</t>
  </si>
  <si>
    <t>1-BS original</t>
  </si>
  <si>
    <t xml:space="preserve">EA-Exchangeable acidity is the total potential
acidity present in the soil
between its actual pH
and pH 8.2. </t>
  </si>
  <si>
    <t>BS-Base Saturation from the desired pH and the original pH *See Chart</t>
  </si>
  <si>
    <t>Liming Recommendations Formula</t>
  </si>
  <si>
    <t xml:space="preserve">                1-BS original</t>
  </si>
  <si>
    <t>Ketterings, Q., Stockin, K., Beckman, J., &amp; Miller, J. (2006). Lime recommendations for field crops . Agronomy Fact Sheet Series, 6, Retrieved from http://nmsp.css.cornell.edu</t>
  </si>
  <si>
    <r>
      <t>Lime Requirement= EA*0.5*</t>
    </r>
    <r>
      <rPr>
        <u/>
        <sz val="12"/>
        <color theme="1"/>
        <rFont val="Calibri"/>
        <family val="2"/>
        <scheme val="minor"/>
      </rPr>
      <t xml:space="preserve"> BS desired-BS original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</si>
</sst>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rgb="FFFF0000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1" fontId="2" fillId="0" borderId="0" xfId="0" applyNumberFormat="1" applyFont="1" applyBorder="1"/>
    <xf numFmtId="0" fontId="2" fillId="0" borderId="0" xfId="0" applyFont="1"/>
    <xf numFmtId="0" fontId="0" fillId="0" borderId="53" xfId="0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horizontal="left" vertical="center" indent="5"/>
    </xf>
    <xf numFmtId="0" fontId="2" fillId="0" borderId="8" xfId="0" applyFont="1" applyBorder="1"/>
    <xf numFmtId="0" fontId="2" fillId="0" borderId="9" xfId="0" applyFont="1" applyBorder="1"/>
    <xf numFmtId="0" fontId="2" fillId="0" borderId="41" xfId="0" applyFont="1" applyBorder="1"/>
    <xf numFmtId="0" fontId="2" fillId="0" borderId="11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/>
    <xf numFmtId="0" fontId="2" fillId="0" borderId="18" xfId="0" applyFont="1" applyBorder="1"/>
    <xf numFmtId="0" fontId="2" fillId="0" borderId="4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24" xfId="0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27" xfId="0" applyFont="1" applyBorder="1"/>
    <xf numFmtId="0" fontId="2" fillId="0" borderId="2" xfId="0" applyFont="1" applyBorder="1" applyAlignment="1">
      <alignment horizontal="right"/>
    </xf>
    <xf numFmtId="0" fontId="2" fillId="0" borderId="28" xfId="0" applyFont="1" applyBorder="1" applyAlignment="1">
      <alignment horizontal="left"/>
    </xf>
    <xf numFmtId="0" fontId="2" fillId="0" borderId="28" xfId="0" applyFont="1" applyBorder="1"/>
    <xf numFmtId="0" fontId="2" fillId="0" borderId="34" xfId="0" applyFont="1" applyBorder="1"/>
    <xf numFmtId="0" fontId="2" fillId="0" borderId="14" xfId="0" applyFont="1" applyBorder="1" applyAlignment="1">
      <alignment horizontal="left"/>
    </xf>
    <xf numFmtId="1" fontId="2" fillId="0" borderId="29" xfId="0" applyNumberFormat="1" applyFont="1" applyBorder="1" applyAlignment="1">
      <alignment horizontal="left"/>
    </xf>
    <xf numFmtId="1" fontId="2" fillId="0" borderId="29" xfId="0" applyNumberFormat="1" applyFont="1" applyBorder="1" applyAlignment="1">
      <alignment horizontal="right"/>
    </xf>
    <xf numFmtId="1" fontId="2" fillId="0" borderId="35" xfId="0" applyNumberFormat="1" applyFont="1" applyBorder="1"/>
    <xf numFmtId="0" fontId="2" fillId="0" borderId="13" xfId="0" applyFont="1" applyBorder="1" applyAlignment="1">
      <alignment horizontal="left"/>
    </xf>
    <xf numFmtId="1" fontId="2" fillId="0" borderId="25" xfId="0" applyNumberFormat="1" applyFont="1" applyBorder="1" applyAlignment="1">
      <alignment horizontal="left"/>
    </xf>
    <xf numFmtId="1" fontId="2" fillId="0" borderId="25" xfId="0" applyNumberFormat="1" applyFont="1" applyBorder="1" applyAlignment="1">
      <alignment horizontal="right"/>
    </xf>
    <xf numFmtId="1" fontId="2" fillId="0" borderId="10" xfId="0" applyNumberFormat="1" applyFont="1" applyBorder="1"/>
    <xf numFmtId="0" fontId="2" fillId="0" borderId="22" xfId="0" applyFont="1" applyFill="1" applyBorder="1" applyAlignment="1">
      <alignment horizontal="left"/>
    </xf>
    <xf numFmtId="1" fontId="2" fillId="0" borderId="30" xfId="0" applyNumberFormat="1" applyFont="1" applyBorder="1" applyAlignment="1">
      <alignment horizontal="left"/>
    </xf>
    <xf numFmtId="1" fontId="2" fillId="0" borderId="30" xfId="0" applyNumberFormat="1" applyFont="1" applyBorder="1"/>
    <xf numFmtId="1" fontId="2" fillId="0" borderId="34" xfId="0" applyNumberFormat="1" applyFont="1" applyBorder="1"/>
    <xf numFmtId="0" fontId="2" fillId="0" borderId="20" xfId="0" applyFont="1" applyBorder="1"/>
    <xf numFmtId="1" fontId="2" fillId="0" borderId="36" xfId="0" applyNumberFormat="1" applyFont="1" applyBorder="1"/>
    <xf numFmtId="0" fontId="2" fillId="0" borderId="7" xfId="0" applyFont="1" applyBorder="1"/>
    <xf numFmtId="0" fontId="2" fillId="0" borderId="4" xfId="0" applyFont="1" applyBorder="1"/>
    <xf numFmtId="1" fontId="2" fillId="0" borderId="31" xfId="0" applyNumberFormat="1" applyFont="1" applyBorder="1"/>
    <xf numFmtId="1" fontId="2" fillId="0" borderId="37" xfId="0" applyNumberFormat="1" applyFont="1" applyBorder="1"/>
    <xf numFmtId="0" fontId="2" fillId="0" borderId="7" xfId="0" applyFont="1" applyFill="1" applyBorder="1"/>
    <xf numFmtId="1" fontId="2" fillId="0" borderId="32" xfId="0" applyNumberFormat="1" applyFont="1" applyBorder="1"/>
    <xf numFmtId="1" fontId="2" fillId="0" borderId="38" xfId="0" applyNumberFormat="1" applyFont="1" applyBorder="1"/>
    <xf numFmtId="0" fontId="2" fillId="0" borderId="21" xfId="0" applyFont="1" applyBorder="1"/>
    <xf numFmtId="1" fontId="2" fillId="0" borderId="33" xfId="0" applyNumberFormat="1" applyFont="1" applyBorder="1"/>
    <xf numFmtId="1" fontId="2" fillId="0" borderId="39" xfId="0" applyNumberFormat="1" applyFont="1" applyBorder="1"/>
    <xf numFmtId="0" fontId="2" fillId="0" borderId="13" xfId="0" applyFont="1" applyBorder="1"/>
    <xf numFmtId="1" fontId="2" fillId="0" borderId="25" xfId="0" applyNumberFormat="1" applyFont="1" applyBorder="1"/>
    <xf numFmtId="0" fontId="2" fillId="0" borderId="23" xfId="0" applyFont="1" applyBorder="1"/>
    <xf numFmtId="0" fontId="2" fillId="0" borderId="1" xfId="0" applyFont="1" applyBorder="1"/>
    <xf numFmtId="0" fontId="2" fillId="0" borderId="21" xfId="0" applyFont="1" applyFill="1" applyBorder="1"/>
    <xf numFmtId="0" fontId="5" fillId="0" borderId="13" xfId="0" applyFont="1" applyBorder="1"/>
    <xf numFmtId="1" fontId="5" fillId="0" borderId="25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61" xfId="0" applyFont="1" applyBorder="1"/>
    <xf numFmtId="0" fontId="4" fillId="0" borderId="62" xfId="0" applyFont="1" applyBorder="1"/>
    <xf numFmtId="0" fontId="4" fillId="0" borderId="63" xfId="0" applyFont="1" applyBorder="1"/>
    <xf numFmtId="0" fontId="4" fillId="0" borderId="59" xfId="0" applyFont="1" applyBorder="1"/>
    <xf numFmtId="0" fontId="4" fillId="0" borderId="54" xfId="0" applyFont="1" applyBorder="1"/>
    <xf numFmtId="0" fontId="2" fillId="0" borderId="52" xfId="0" applyFont="1" applyBorder="1"/>
    <xf numFmtId="0" fontId="2" fillId="0" borderId="55" xfId="0" applyFont="1" applyBorder="1"/>
    <xf numFmtId="0" fontId="2" fillId="0" borderId="60" xfId="0" applyFont="1" applyBorder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4" fillId="0" borderId="19" xfId="0" applyFont="1" applyBorder="1"/>
    <xf numFmtId="0" fontId="4" fillId="0" borderId="67" xfId="0" applyFont="1" applyBorder="1"/>
    <xf numFmtId="0" fontId="4" fillId="0" borderId="12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40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left"/>
    </xf>
    <xf numFmtId="0" fontId="4" fillId="0" borderId="10" xfId="0" applyFont="1" applyBorder="1"/>
    <xf numFmtId="0" fontId="4" fillId="0" borderId="13" xfId="0" applyFont="1" applyBorder="1"/>
    <xf numFmtId="0" fontId="9" fillId="0" borderId="19" xfId="0" applyFont="1" applyFill="1" applyBorder="1"/>
    <xf numFmtId="0" fontId="2" fillId="0" borderId="44" xfId="0" applyFont="1" applyBorder="1"/>
    <xf numFmtId="0" fontId="2" fillId="0" borderId="45" xfId="0" applyFont="1" applyBorder="1"/>
    <xf numFmtId="0" fontId="2" fillId="0" borderId="50" xfId="0" applyFont="1" applyBorder="1" applyAlignment="1">
      <alignment horizontal="left"/>
    </xf>
    <xf numFmtId="0" fontId="2" fillId="0" borderId="51" xfId="0" applyFont="1" applyBorder="1"/>
    <xf numFmtId="1" fontId="2" fillId="0" borderId="29" xfId="0" applyNumberFormat="1" applyFont="1" applyBorder="1"/>
    <xf numFmtId="1" fontId="2" fillId="0" borderId="28" xfId="0" applyNumberFormat="1" applyFont="1" applyBorder="1"/>
    <xf numFmtId="0" fontId="4" fillId="0" borderId="66" xfId="0" applyFont="1" applyBorder="1" applyAlignment="1">
      <alignment horizontal="center"/>
    </xf>
    <xf numFmtId="0" fontId="2" fillId="0" borderId="56" xfId="0" applyFont="1" applyBorder="1"/>
    <xf numFmtId="0" fontId="5" fillId="0" borderId="2" xfId="0" applyFont="1" applyBorder="1" applyAlignment="1">
      <alignment horizontal="right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right"/>
    </xf>
    <xf numFmtId="0" fontId="2" fillId="0" borderId="29" xfId="0" applyFont="1" applyBorder="1"/>
    <xf numFmtId="0" fontId="2" fillId="0" borderId="25" xfId="0" applyFont="1" applyBorder="1" applyAlignment="1">
      <alignment horizontal="left"/>
    </xf>
    <xf numFmtId="0" fontId="2" fillId="0" borderId="25" xfId="0" applyFont="1" applyBorder="1" applyAlignment="1">
      <alignment horizontal="right"/>
    </xf>
    <xf numFmtId="0" fontId="2" fillId="0" borderId="25" xfId="0" applyFont="1" applyBorder="1"/>
    <xf numFmtId="0" fontId="2" fillId="0" borderId="30" xfId="0" applyFont="1" applyBorder="1" applyAlignment="1">
      <alignment horizontal="left"/>
    </xf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5" fillId="0" borderId="25" xfId="0" applyFont="1" applyBorder="1"/>
    <xf numFmtId="0" fontId="2" fillId="0" borderId="65" xfId="0" applyFont="1" applyFill="1" applyBorder="1"/>
    <xf numFmtId="0" fontId="2" fillId="0" borderId="64" xfId="0" applyFont="1" applyFill="1" applyBorder="1"/>
    <xf numFmtId="0" fontId="2" fillId="0" borderId="52" xfId="0" applyFont="1" applyFill="1" applyBorder="1"/>
    <xf numFmtId="0" fontId="2" fillId="0" borderId="26" xfId="0" applyFont="1" applyBorder="1"/>
    <xf numFmtId="0" fontId="10" fillId="0" borderId="0" xfId="0" applyFont="1" applyFill="1" applyBorder="1" applyAlignment="1">
      <alignment horizontal="center"/>
    </xf>
    <xf numFmtId="0" fontId="5" fillId="0" borderId="0" xfId="0" applyFont="1" applyBorder="1"/>
    <xf numFmtId="0" fontId="2" fillId="0" borderId="2" xfId="0" applyFont="1" applyBorder="1"/>
    <xf numFmtId="0" fontId="2" fillId="0" borderId="49" xfId="0" applyFont="1" applyBorder="1" applyAlignment="1">
      <alignment horizontal="left"/>
    </xf>
    <xf numFmtId="0" fontId="2" fillId="0" borderId="47" xfId="0" applyFont="1" applyBorder="1"/>
    <xf numFmtId="0" fontId="2" fillId="0" borderId="48" xfId="0" applyFont="1" applyBorder="1"/>
    <xf numFmtId="0" fontId="10" fillId="0" borderId="0" xfId="0" applyFont="1" applyBorder="1"/>
    <xf numFmtId="0" fontId="10" fillId="0" borderId="0" xfId="0" applyFont="1"/>
    <xf numFmtId="0" fontId="2" fillId="0" borderId="46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54" xfId="0" applyFont="1" applyBorder="1"/>
    <xf numFmtId="0" fontId="2" fillId="0" borderId="3" xfId="0" applyFont="1" applyBorder="1"/>
    <xf numFmtId="0" fontId="2" fillId="0" borderId="4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" fontId="2" fillId="0" borderId="43" xfId="0" applyNumberFormat="1" applyFont="1" applyBorder="1" applyAlignment="1">
      <alignment horizontal="left"/>
    </xf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24</xdr:row>
      <xdr:rowOff>0</xdr:rowOff>
    </xdr:from>
    <xdr:ext cx="4219575" cy="3867150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1914525"/>
          <a:ext cx="4219575" cy="386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23</xdr:row>
      <xdr:rowOff>0</xdr:rowOff>
    </xdr:from>
    <xdr:ext cx="4219575" cy="3867150"/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1914525"/>
          <a:ext cx="4219575" cy="386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23</xdr:row>
      <xdr:rowOff>0</xdr:rowOff>
    </xdr:from>
    <xdr:ext cx="4219575" cy="3867150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1914525"/>
          <a:ext cx="4219575" cy="386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22</xdr:row>
      <xdr:rowOff>0</xdr:rowOff>
    </xdr:from>
    <xdr:ext cx="4219575" cy="3867150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4524375"/>
          <a:ext cx="4219575" cy="386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23</xdr:row>
      <xdr:rowOff>0</xdr:rowOff>
    </xdr:from>
    <xdr:ext cx="4219575" cy="3867150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4524375"/>
          <a:ext cx="4219575" cy="386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22</xdr:row>
      <xdr:rowOff>0</xdr:rowOff>
    </xdr:from>
    <xdr:ext cx="4219575" cy="38671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4524375"/>
          <a:ext cx="4219575" cy="386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22</xdr:row>
      <xdr:rowOff>0</xdr:rowOff>
    </xdr:from>
    <xdr:ext cx="4219575" cy="38671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4524375"/>
          <a:ext cx="4219575" cy="386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workbookViewId="0">
      <selection activeCell="A28" sqref="A28"/>
    </sheetView>
  </sheetViews>
  <sheetFormatPr defaultRowHeight="15" x14ac:dyDescent="0.25"/>
  <cols>
    <col min="1" max="1" width="34" customWidth="1"/>
    <col min="2" max="2" width="19.5703125" customWidth="1"/>
    <col min="3" max="3" width="9.7109375" customWidth="1"/>
    <col min="4" max="5" width="10.85546875" customWidth="1"/>
    <col min="6" max="6" width="17.42578125" customWidth="1"/>
    <col min="8" max="8" width="22" customWidth="1"/>
    <col min="9" max="9" width="32.42578125" customWidth="1"/>
    <col min="10" max="10" width="12.7109375" customWidth="1"/>
    <col min="11" max="11" width="23.85546875" customWidth="1"/>
    <col min="14" max="14" width="11.140625" customWidth="1"/>
    <col min="15" max="15" width="10.5703125" customWidth="1"/>
  </cols>
  <sheetData>
    <row r="1" spans="1:13" ht="18.75" x14ac:dyDescent="0.3">
      <c r="A1" s="61" t="s">
        <v>0</v>
      </c>
      <c r="B1" s="5"/>
      <c r="C1" s="5"/>
      <c r="D1" s="5"/>
      <c r="E1" s="5"/>
      <c r="F1" s="5"/>
    </row>
    <row r="2" spans="1:13" ht="15.75" x14ac:dyDescent="0.25">
      <c r="A2" s="5"/>
      <c r="B2" s="5"/>
      <c r="C2" s="5"/>
      <c r="D2" s="5"/>
      <c r="E2" s="5"/>
      <c r="F2" s="5"/>
    </row>
    <row r="3" spans="1:13" ht="15.75" x14ac:dyDescent="0.25">
      <c r="A3" s="5"/>
      <c r="B3" s="5"/>
      <c r="C3" s="5"/>
      <c r="D3" s="5"/>
      <c r="E3" s="119"/>
      <c r="F3" s="3"/>
      <c r="G3" s="1"/>
      <c r="H3" s="1"/>
      <c r="I3" s="1"/>
      <c r="K3" s="1"/>
      <c r="L3" s="1"/>
      <c r="M3" s="1"/>
    </row>
    <row r="4" spans="1:13" ht="19.5" thickBot="1" x14ac:dyDescent="0.35">
      <c r="A4" s="9"/>
      <c r="B4" s="10"/>
      <c r="C4" s="10"/>
      <c r="D4" s="10"/>
      <c r="E4" s="23"/>
      <c r="F4" s="55"/>
      <c r="G4" s="60" t="s">
        <v>65</v>
      </c>
      <c r="H4" s="5"/>
      <c r="I4" s="5"/>
      <c r="J4" s="5"/>
      <c r="K4" s="5"/>
      <c r="L4" s="3"/>
      <c r="M4" s="3"/>
    </row>
    <row r="5" spans="1:13" ht="17.25" thickTop="1" thickBot="1" x14ac:dyDescent="0.3">
      <c r="A5" s="76" t="s">
        <v>1</v>
      </c>
      <c r="B5" s="12"/>
      <c r="C5" s="13" t="s">
        <v>19</v>
      </c>
      <c r="D5" s="14"/>
      <c r="E5" s="15"/>
      <c r="F5" s="55"/>
      <c r="G5" s="5"/>
      <c r="H5" s="5"/>
      <c r="I5" s="5"/>
      <c r="J5" s="62" t="s">
        <v>63</v>
      </c>
      <c r="K5" s="63"/>
      <c r="L5" s="3"/>
      <c r="M5" s="3"/>
    </row>
    <row r="6" spans="1:13" ht="17.25" thickTop="1" thickBot="1" x14ac:dyDescent="0.3">
      <c r="A6" s="77" t="s">
        <v>2</v>
      </c>
      <c r="B6" s="16" t="s">
        <v>4</v>
      </c>
      <c r="C6" s="17">
        <v>1</v>
      </c>
      <c r="D6" s="18"/>
      <c r="E6" s="19"/>
      <c r="F6" s="55"/>
      <c r="G6" s="64" t="s">
        <v>58</v>
      </c>
      <c r="H6" s="65" t="s">
        <v>62</v>
      </c>
      <c r="I6" s="66" t="s">
        <v>66</v>
      </c>
      <c r="J6" s="67" t="s">
        <v>64</v>
      </c>
      <c r="K6" s="68" t="s">
        <v>67</v>
      </c>
      <c r="L6" s="3"/>
      <c r="M6" s="3"/>
    </row>
    <row r="7" spans="1:13" ht="16.5" thickTop="1" x14ac:dyDescent="0.25">
      <c r="A7" s="77" t="s">
        <v>3</v>
      </c>
      <c r="B7" s="20" t="s">
        <v>33</v>
      </c>
      <c r="C7" s="120">
        <v>2000</v>
      </c>
      <c r="D7" s="18" t="s">
        <v>53</v>
      </c>
      <c r="E7" s="19"/>
      <c r="F7" s="55"/>
      <c r="G7" s="42" t="s">
        <v>19</v>
      </c>
      <c r="H7" s="42">
        <v>7.7</v>
      </c>
      <c r="I7" s="43">
        <v>5.0999999999999996</v>
      </c>
      <c r="J7" s="69">
        <v>9.6</v>
      </c>
      <c r="K7" s="69">
        <v>6.4</v>
      </c>
      <c r="L7" s="3"/>
      <c r="M7" s="3"/>
    </row>
    <row r="8" spans="1:13" ht="16.5" thickBot="1" x14ac:dyDescent="0.3">
      <c r="A8" s="21"/>
      <c r="B8" s="22" t="s">
        <v>47</v>
      </c>
      <c r="C8" s="121">
        <f>SUM(C7/2000)</f>
        <v>1</v>
      </c>
      <c r="D8" s="3"/>
      <c r="E8" s="23"/>
      <c r="F8" s="55"/>
      <c r="G8" s="10" t="s">
        <v>68</v>
      </c>
      <c r="H8" s="5"/>
      <c r="I8" s="10"/>
      <c r="J8" s="5"/>
      <c r="K8" s="3"/>
      <c r="L8" s="3"/>
      <c r="M8" s="3"/>
    </row>
    <row r="9" spans="1:13" ht="16.5" thickBot="1" x14ac:dyDescent="0.3">
      <c r="A9" s="24"/>
      <c r="B9" s="22"/>
      <c r="C9" s="95" t="s">
        <v>8</v>
      </c>
      <c r="D9" s="26" t="s">
        <v>22</v>
      </c>
      <c r="E9" s="27" t="s">
        <v>23</v>
      </c>
      <c r="F9" s="3"/>
      <c r="G9" s="3"/>
      <c r="H9" s="3"/>
      <c r="I9" s="3"/>
      <c r="J9" s="5"/>
      <c r="K9" s="3"/>
      <c r="L9" s="3"/>
      <c r="M9" s="3"/>
    </row>
    <row r="10" spans="1:13" ht="16.5" thickBot="1" x14ac:dyDescent="0.3">
      <c r="A10" s="78" t="s">
        <v>24</v>
      </c>
      <c r="B10" s="28" t="s">
        <v>26</v>
      </c>
      <c r="C10" s="122">
        <f>SUM(C7*134/1000)</f>
        <v>268</v>
      </c>
      <c r="D10" s="30">
        <f>SUM(C7*61/1000)</f>
        <v>122</v>
      </c>
      <c r="E10" s="31">
        <f>SUM(C7*120/1000)</f>
        <v>240</v>
      </c>
      <c r="F10" s="3"/>
      <c r="G10" s="3"/>
      <c r="H10" s="3"/>
      <c r="I10" s="3"/>
      <c r="J10" s="5"/>
      <c r="K10" s="3"/>
      <c r="L10" s="3"/>
      <c r="M10" s="3"/>
    </row>
    <row r="11" spans="1:13" ht="19.5" thickBot="1" x14ac:dyDescent="0.35">
      <c r="A11" s="79" t="s">
        <v>25</v>
      </c>
      <c r="B11" s="32" t="s">
        <v>27</v>
      </c>
      <c r="C11" s="33">
        <f>SUM(C6*C10)</f>
        <v>268</v>
      </c>
      <c r="D11" s="34">
        <f>SUM(C6*D10)</f>
        <v>122</v>
      </c>
      <c r="E11" s="35">
        <f>SUM(C6*E10)</f>
        <v>240</v>
      </c>
      <c r="F11" s="3"/>
      <c r="G11" s="60" t="s">
        <v>70</v>
      </c>
      <c r="H11" s="5"/>
      <c r="I11" s="5"/>
      <c r="J11" s="5"/>
      <c r="K11" s="3"/>
      <c r="L11" s="3"/>
      <c r="M11" s="3"/>
    </row>
    <row r="12" spans="1:13" ht="16.5" thickBot="1" x14ac:dyDescent="0.3">
      <c r="A12" s="36"/>
      <c r="B12" s="22"/>
      <c r="C12" s="37"/>
      <c r="D12" s="38"/>
      <c r="E12" s="39"/>
      <c r="F12" s="3"/>
      <c r="G12" s="5"/>
      <c r="H12" s="5"/>
      <c r="I12" s="5"/>
      <c r="J12" s="5"/>
      <c r="K12" s="3"/>
      <c r="L12" s="3"/>
      <c r="M12" s="3"/>
    </row>
    <row r="13" spans="1:13" ht="16.5" thickBot="1" x14ac:dyDescent="0.3">
      <c r="A13" s="79" t="s">
        <v>11</v>
      </c>
      <c r="B13" s="40"/>
      <c r="C13" s="38"/>
      <c r="D13" s="38"/>
      <c r="E13" s="41"/>
      <c r="F13" s="55"/>
      <c r="G13" s="5"/>
      <c r="H13" s="74" t="s">
        <v>58</v>
      </c>
      <c r="I13" s="75" t="s">
        <v>69</v>
      </c>
      <c r="J13" s="5"/>
      <c r="K13" s="3"/>
      <c r="L13" s="3"/>
      <c r="M13" s="3"/>
    </row>
    <row r="14" spans="1:13" ht="15.75" x14ac:dyDescent="0.25">
      <c r="A14" s="42" t="s">
        <v>9</v>
      </c>
      <c r="B14" s="43" t="s">
        <v>12</v>
      </c>
      <c r="C14" s="44">
        <v>0</v>
      </c>
      <c r="D14" s="44">
        <v>0</v>
      </c>
      <c r="E14" s="45">
        <v>0</v>
      </c>
      <c r="F14" s="55"/>
      <c r="G14" s="5"/>
      <c r="H14" s="71" t="s">
        <v>19</v>
      </c>
      <c r="I14" s="71" t="s">
        <v>72</v>
      </c>
      <c r="J14" s="5"/>
      <c r="K14" s="3"/>
      <c r="L14" s="3"/>
      <c r="M14" s="3"/>
    </row>
    <row r="15" spans="1:13" ht="15.75" x14ac:dyDescent="0.25">
      <c r="A15" s="46" t="s">
        <v>13</v>
      </c>
      <c r="B15" s="43" t="s">
        <v>12</v>
      </c>
      <c r="C15" s="47">
        <v>0</v>
      </c>
      <c r="D15" s="47">
        <v>0</v>
      </c>
      <c r="E15" s="48">
        <v>0</v>
      </c>
      <c r="F15" s="3"/>
      <c r="G15" s="3"/>
      <c r="H15" s="3"/>
      <c r="I15" s="3"/>
      <c r="J15" s="5"/>
      <c r="K15" s="3"/>
      <c r="L15" s="3"/>
      <c r="M15" s="3"/>
    </row>
    <row r="16" spans="1:13" ht="18.75" x14ac:dyDescent="0.3">
      <c r="A16" s="46" t="s">
        <v>14</v>
      </c>
      <c r="B16" s="43"/>
      <c r="C16" s="47">
        <v>0</v>
      </c>
      <c r="D16" s="47">
        <v>0</v>
      </c>
      <c r="E16" s="48">
        <v>0</v>
      </c>
      <c r="F16" s="55"/>
      <c r="G16" s="123" t="s">
        <v>76</v>
      </c>
      <c r="H16" s="3"/>
      <c r="I16" s="3"/>
      <c r="J16" s="5"/>
      <c r="K16" s="3"/>
      <c r="L16" s="3"/>
      <c r="M16" s="3"/>
    </row>
    <row r="17" spans="1:13" ht="15.75" x14ac:dyDescent="0.25">
      <c r="A17" s="42"/>
      <c r="B17" s="43"/>
      <c r="C17" s="47"/>
      <c r="D17" s="47"/>
      <c r="E17" s="48"/>
      <c r="F17" s="55"/>
      <c r="G17" s="3"/>
      <c r="H17" s="3"/>
      <c r="I17" s="3"/>
      <c r="J17" s="5"/>
      <c r="K17" s="3"/>
      <c r="L17" s="3"/>
      <c r="M17" s="3"/>
    </row>
    <row r="18" spans="1:13" ht="15.75" x14ac:dyDescent="0.25">
      <c r="A18" s="42" t="s">
        <v>28</v>
      </c>
      <c r="B18" s="43" t="s">
        <v>18</v>
      </c>
      <c r="C18" s="47">
        <f>SUM(C14,C15,C16)</f>
        <v>0</v>
      </c>
      <c r="D18" s="47">
        <f>SUM(D14,D15,D16)</f>
        <v>0</v>
      </c>
      <c r="E18" s="48">
        <f>SUM(E14:E16)</f>
        <v>0</v>
      </c>
      <c r="F18" s="55"/>
      <c r="G18" s="5" t="s">
        <v>83</v>
      </c>
      <c r="H18" s="5"/>
      <c r="I18" s="5"/>
      <c r="J18" s="5"/>
      <c r="K18" s="5"/>
      <c r="L18" s="5"/>
      <c r="M18" s="5"/>
    </row>
    <row r="19" spans="1:13" ht="16.5" thickBot="1" x14ac:dyDescent="0.3">
      <c r="A19" s="49"/>
      <c r="B19" s="9"/>
      <c r="C19" s="50"/>
      <c r="D19" s="50"/>
      <c r="E19" s="51"/>
      <c r="F19" s="55"/>
      <c r="G19" s="5"/>
      <c r="H19" s="5"/>
      <c r="I19" s="5" t="s">
        <v>77</v>
      </c>
      <c r="J19" s="5"/>
      <c r="K19" s="5"/>
      <c r="L19" s="5"/>
      <c r="M19" s="5"/>
    </row>
    <row r="20" spans="1:13" ht="16.5" thickBot="1" x14ac:dyDescent="0.3">
      <c r="A20" s="80" t="s">
        <v>41</v>
      </c>
      <c r="B20" s="52" t="s">
        <v>27</v>
      </c>
      <c r="C20" s="53">
        <f>SUM(C11-C18)</f>
        <v>268</v>
      </c>
      <c r="D20" s="53">
        <f>SUM(D11-D18)</f>
        <v>122</v>
      </c>
      <c r="E20" s="53">
        <f>SUM(E11-E18)</f>
        <v>240</v>
      </c>
      <c r="F20" s="55"/>
      <c r="G20" s="5"/>
      <c r="H20" s="5"/>
      <c r="I20" s="5"/>
      <c r="J20" s="5"/>
      <c r="K20" s="5"/>
      <c r="L20" s="5"/>
      <c r="M20" s="5"/>
    </row>
    <row r="21" spans="1:13" ht="16.5" thickBot="1" x14ac:dyDescent="0.3">
      <c r="A21" s="54"/>
      <c r="B21" s="55"/>
      <c r="C21" s="38"/>
      <c r="D21" s="38"/>
      <c r="E21" s="41"/>
      <c r="F21" s="55"/>
      <c r="G21" s="73" t="s">
        <v>78</v>
      </c>
      <c r="H21" s="5"/>
      <c r="I21" s="5"/>
      <c r="J21" s="5"/>
      <c r="K21" s="5"/>
      <c r="L21" s="5"/>
      <c r="M21" s="5"/>
    </row>
    <row r="22" spans="1:13" ht="16.5" thickBot="1" x14ac:dyDescent="0.3">
      <c r="A22" s="81" t="s">
        <v>15</v>
      </c>
      <c r="B22" s="40"/>
      <c r="C22" s="38"/>
      <c r="D22" s="38"/>
      <c r="E22" s="41"/>
      <c r="F22" s="55"/>
      <c r="G22" s="5"/>
      <c r="H22" s="5"/>
      <c r="I22" s="5"/>
      <c r="J22" s="5"/>
      <c r="K22" s="5"/>
      <c r="L22" s="5"/>
      <c r="M22" s="5"/>
    </row>
    <row r="23" spans="1:13" ht="15.75" x14ac:dyDescent="0.25">
      <c r="A23" s="42" t="s">
        <v>16</v>
      </c>
      <c r="B23" s="43" t="s">
        <v>18</v>
      </c>
      <c r="C23" s="47">
        <v>0</v>
      </c>
      <c r="D23" s="47">
        <v>0</v>
      </c>
      <c r="E23" s="48">
        <v>0</v>
      </c>
      <c r="F23" s="55"/>
      <c r="G23" s="5" t="s">
        <v>79</v>
      </c>
      <c r="H23" s="5"/>
      <c r="I23" s="5"/>
      <c r="J23" s="5"/>
      <c r="K23" s="5"/>
      <c r="L23" s="5"/>
      <c r="M23" s="5"/>
    </row>
    <row r="24" spans="1:13" ht="15.75" x14ac:dyDescent="0.25">
      <c r="A24" s="42" t="s">
        <v>17</v>
      </c>
      <c r="B24" s="43" t="s">
        <v>18</v>
      </c>
      <c r="C24" s="47">
        <v>0</v>
      </c>
      <c r="D24" s="47">
        <v>0</v>
      </c>
      <c r="E24" s="48">
        <v>0</v>
      </c>
      <c r="F24" s="55"/>
      <c r="G24" s="5"/>
      <c r="H24" s="5"/>
      <c r="I24" s="5"/>
      <c r="J24" s="5"/>
      <c r="K24" s="5"/>
      <c r="L24" s="5"/>
      <c r="M24" s="5"/>
    </row>
    <row r="25" spans="1:13" ht="15.75" x14ac:dyDescent="0.25">
      <c r="A25" s="46" t="s">
        <v>10</v>
      </c>
      <c r="B25" s="43"/>
      <c r="C25" s="47">
        <v>0</v>
      </c>
      <c r="D25" s="47">
        <v>0</v>
      </c>
      <c r="E25" s="48">
        <v>0</v>
      </c>
      <c r="F25" s="3"/>
    </row>
    <row r="26" spans="1:13" ht="15.75" x14ac:dyDescent="0.25">
      <c r="A26" s="42" t="s">
        <v>21</v>
      </c>
      <c r="B26" s="43" t="s">
        <v>18</v>
      </c>
      <c r="C26" s="47">
        <f>SUM(C23,C24,C25)</f>
        <v>0</v>
      </c>
      <c r="D26" s="47">
        <f>SUM(D23:D25)</f>
        <v>0</v>
      </c>
      <c r="E26" s="48">
        <f>SUM(E23:E25)</f>
        <v>0</v>
      </c>
      <c r="F26" s="3"/>
    </row>
    <row r="27" spans="1:13" ht="16.5" thickBot="1" x14ac:dyDescent="0.3">
      <c r="A27" s="56"/>
      <c r="B27" s="9"/>
      <c r="C27" s="50"/>
      <c r="D27" s="50"/>
      <c r="E27" s="51"/>
      <c r="F27" s="3"/>
    </row>
    <row r="28" spans="1:13" ht="16.5" thickBot="1" x14ac:dyDescent="0.3">
      <c r="A28" s="82" t="s">
        <v>36</v>
      </c>
      <c r="B28" s="57" t="s">
        <v>20</v>
      </c>
      <c r="C28" s="58">
        <f>SUM(C20-C26)</f>
        <v>268</v>
      </c>
      <c r="D28" s="58">
        <f>SUM(D20-D26)</f>
        <v>122</v>
      </c>
      <c r="E28" s="58">
        <f>SUM(E20-E26)</f>
        <v>240</v>
      </c>
      <c r="F28" s="3"/>
    </row>
    <row r="29" spans="1:13" ht="15.75" x14ac:dyDescent="0.25">
      <c r="A29" s="108" t="s">
        <v>39</v>
      </c>
      <c r="B29" s="114"/>
      <c r="C29" s="114"/>
      <c r="D29" s="114"/>
      <c r="E29" s="114"/>
      <c r="F29" s="114"/>
    </row>
    <row r="30" spans="1:13" ht="15.75" x14ac:dyDescent="0.25">
      <c r="A30" s="3"/>
      <c r="B30" s="3"/>
      <c r="C30" s="3"/>
      <c r="D30" s="3"/>
      <c r="E30" s="3"/>
      <c r="F30" s="3"/>
    </row>
    <row r="31" spans="1:13" x14ac:dyDescent="0.25">
      <c r="E31" s="1"/>
      <c r="F31" s="1"/>
    </row>
    <row r="47" spans="6:6" ht="15.75" x14ac:dyDescent="0.25">
      <c r="F47" s="5" t="s">
        <v>82</v>
      </c>
    </row>
    <row r="115" spans="1:5" x14ac:dyDescent="0.25">
      <c r="A115" s="2"/>
      <c r="B115" s="2"/>
      <c r="C115" s="2"/>
      <c r="D115" s="2"/>
      <c r="E115" s="2"/>
    </row>
  </sheetData>
  <mergeCells count="1">
    <mergeCell ref="J5:K5"/>
  </mergeCells>
  <pageMargins left="0.7" right="0.7" top="0.75" bottom="0.75" header="0.3" footer="0.3"/>
  <pageSetup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F35" sqref="F35"/>
    </sheetView>
  </sheetViews>
  <sheetFormatPr defaultRowHeight="15" x14ac:dyDescent="0.25"/>
  <cols>
    <col min="1" max="1" width="33" customWidth="1"/>
    <col min="2" max="2" width="15.140625" customWidth="1"/>
    <col min="3" max="3" width="10.42578125" customWidth="1"/>
    <col min="6" max="6" width="15.28515625" customWidth="1"/>
    <col min="8" max="8" width="22.42578125" customWidth="1"/>
    <col min="9" max="9" width="32.28515625" customWidth="1"/>
    <col min="10" max="10" width="20.28515625" customWidth="1"/>
    <col min="11" max="11" width="23.28515625" customWidth="1"/>
  </cols>
  <sheetData>
    <row r="1" spans="1:13" ht="18.75" x14ac:dyDescent="0.3">
      <c r="A1" s="60" t="s">
        <v>52</v>
      </c>
      <c r="B1" s="5"/>
      <c r="C1" s="5"/>
      <c r="D1" s="5"/>
      <c r="E1" s="5"/>
      <c r="F1" s="5"/>
      <c r="G1" s="5"/>
    </row>
    <row r="2" spans="1:13" ht="15.75" x14ac:dyDescent="0.25">
      <c r="A2" s="5"/>
      <c r="B2" s="5"/>
      <c r="C2" s="5"/>
      <c r="D2" s="5"/>
      <c r="E2" s="5"/>
      <c r="F2" s="5"/>
      <c r="G2" s="5"/>
    </row>
    <row r="3" spans="1:13" ht="19.5" thickBot="1" x14ac:dyDescent="0.35">
      <c r="A3" s="9"/>
      <c r="B3" s="10"/>
      <c r="C3" s="10"/>
      <c r="D3" s="10"/>
      <c r="E3" s="107"/>
      <c r="F3" s="3"/>
      <c r="G3" s="60" t="s">
        <v>65</v>
      </c>
      <c r="H3" s="5"/>
      <c r="I3" s="5"/>
      <c r="J3" s="5"/>
      <c r="K3" s="5"/>
      <c r="L3" s="1"/>
      <c r="M3" s="1"/>
    </row>
    <row r="4" spans="1:13" ht="17.25" thickTop="1" thickBot="1" x14ac:dyDescent="0.3">
      <c r="A4" s="76" t="s">
        <v>1</v>
      </c>
      <c r="B4" s="12"/>
      <c r="C4" s="13" t="s">
        <v>6</v>
      </c>
      <c r="D4" s="14"/>
      <c r="E4" s="83"/>
      <c r="F4" s="3"/>
      <c r="G4" s="5"/>
      <c r="H4" s="5"/>
      <c r="I4" s="5"/>
      <c r="J4" s="62" t="s">
        <v>63</v>
      </c>
      <c r="K4" s="63"/>
      <c r="L4" s="6"/>
      <c r="M4" s="1"/>
    </row>
    <row r="5" spans="1:13" ht="17.25" thickTop="1" thickBot="1" x14ac:dyDescent="0.3">
      <c r="A5" s="77" t="s">
        <v>2</v>
      </c>
      <c r="B5" s="16" t="s">
        <v>4</v>
      </c>
      <c r="C5" s="17">
        <v>1</v>
      </c>
      <c r="D5" s="18"/>
      <c r="E5" s="84"/>
      <c r="F5" s="3"/>
      <c r="G5" s="64" t="s">
        <v>58</v>
      </c>
      <c r="H5" s="65" t="s">
        <v>62</v>
      </c>
      <c r="I5" s="66" t="s">
        <v>66</v>
      </c>
      <c r="J5" s="67" t="s">
        <v>64</v>
      </c>
      <c r="K5" s="68" t="s">
        <v>67</v>
      </c>
      <c r="L5" s="1"/>
      <c r="M5" s="1"/>
    </row>
    <row r="6" spans="1:13" ht="16.5" thickTop="1" x14ac:dyDescent="0.25">
      <c r="A6" s="77" t="s">
        <v>46</v>
      </c>
      <c r="B6" s="16" t="s">
        <v>33</v>
      </c>
      <c r="C6" s="17">
        <v>10000</v>
      </c>
      <c r="D6" s="18"/>
      <c r="E6" s="84"/>
      <c r="F6" s="3"/>
      <c r="G6" s="42" t="s">
        <v>61</v>
      </c>
      <c r="H6" s="42">
        <v>1.7</v>
      </c>
      <c r="I6" s="43">
        <v>1.1000000000000001</v>
      </c>
      <c r="J6" s="69">
        <v>2.5</v>
      </c>
      <c r="K6" s="118">
        <v>1.7</v>
      </c>
      <c r="L6" s="1"/>
      <c r="M6" s="1"/>
    </row>
    <row r="7" spans="1:13" ht="16.5" thickBot="1" x14ac:dyDescent="0.3">
      <c r="A7" s="21"/>
      <c r="B7" s="22" t="s">
        <v>48</v>
      </c>
      <c r="C7" s="116">
        <f>SUM(C6/2000)</f>
        <v>5</v>
      </c>
      <c r="D7" s="112"/>
      <c r="E7" s="113"/>
      <c r="F7" s="3"/>
      <c r="G7" s="10" t="s">
        <v>68</v>
      </c>
      <c r="H7" s="5"/>
      <c r="I7" s="10"/>
      <c r="J7" s="5"/>
      <c r="K7" s="3"/>
      <c r="L7" s="1"/>
      <c r="M7" s="1"/>
    </row>
    <row r="8" spans="1:13" ht="15.75" x14ac:dyDescent="0.25">
      <c r="A8" s="24"/>
      <c r="B8" s="22"/>
      <c r="C8" s="25" t="s">
        <v>8</v>
      </c>
      <c r="D8" s="26" t="s">
        <v>22</v>
      </c>
      <c r="E8" s="26" t="s">
        <v>23</v>
      </c>
      <c r="F8" s="3"/>
      <c r="G8" s="3"/>
      <c r="H8" s="3"/>
      <c r="I8" s="3"/>
      <c r="J8" s="5"/>
      <c r="K8" s="3"/>
      <c r="L8" s="1"/>
      <c r="M8" s="1"/>
    </row>
    <row r="9" spans="1:13" ht="16.5" thickBot="1" x14ac:dyDescent="0.3">
      <c r="A9" s="78" t="s">
        <v>24</v>
      </c>
      <c r="B9" s="28" t="s">
        <v>26</v>
      </c>
      <c r="C9" s="29">
        <f>SUM(C6*(210/10080))</f>
        <v>208.33333333333331</v>
      </c>
      <c r="D9" s="30">
        <f>SUM(C6*120/10080)</f>
        <v>119.04761904761905</v>
      </c>
      <c r="E9" s="87">
        <f>SUM(C6*200/10080)</f>
        <v>198.4126984126984</v>
      </c>
      <c r="F9" s="3"/>
      <c r="G9" s="3"/>
      <c r="H9" s="3"/>
      <c r="I9" s="3"/>
      <c r="J9" s="5"/>
      <c r="K9" s="3"/>
      <c r="L9" s="1"/>
      <c r="M9" s="1"/>
    </row>
    <row r="10" spans="1:13" ht="19.5" thickBot="1" x14ac:dyDescent="0.35">
      <c r="A10" s="79" t="s">
        <v>25</v>
      </c>
      <c r="B10" s="32" t="s">
        <v>27</v>
      </c>
      <c r="C10" s="33">
        <f>SUM(C5*C9)</f>
        <v>208.33333333333331</v>
      </c>
      <c r="D10" s="34">
        <f>SUM(C5*D9)</f>
        <v>119.04761904761905</v>
      </c>
      <c r="E10" s="53">
        <f>SUM(C5*E9)</f>
        <v>198.4126984126984</v>
      </c>
      <c r="F10" s="3"/>
      <c r="G10" s="60" t="s">
        <v>70</v>
      </c>
      <c r="H10" s="5"/>
      <c r="I10" s="5"/>
      <c r="J10" s="5"/>
      <c r="K10" s="3"/>
      <c r="L10" s="1"/>
      <c r="M10" s="1"/>
    </row>
    <row r="11" spans="1:13" ht="16.5" thickBot="1" x14ac:dyDescent="0.3">
      <c r="A11" s="36"/>
      <c r="B11" s="22"/>
      <c r="C11" s="37"/>
      <c r="D11" s="38"/>
      <c r="E11" s="88"/>
      <c r="F11" s="3"/>
      <c r="G11" s="5"/>
      <c r="H11" s="5"/>
      <c r="I11" s="5"/>
      <c r="J11" s="5"/>
      <c r="K11" s="3"/>
      <c r="L11" s="1"/>
      <c r="M11" s="1"/>
    </row>
    <row r="12" spans="1:13" ht="16.5" thickBot="1" x14ac:dyDescent="0.3">
      <c r="A12" s="79" t="s">
        <v>11</v>
      </c>
      <c r="B12" s="40"/>
      <c r="C12" s="38"/>
      <c r="D12" s="38"/>
      <c r="E12" s="38"/>
      <c r="F12" s="3"/>
      <c r="G12" s="5"/>
      <c r="H12" s="74" t="s">
        <v>58</v>
      </c>
      <c r="I12" s="75" t="s">
        <v>69</v>
      </c>
      <c r="J12" s="5"/>
      <c r="K12" s="3"/>
      <c r="L12" s="1"/>
      <c r="M12" s="1"/>
    </row>
    <row r="13" spans="1:13" ht="15.75" x14ac:dyDescent="0.25">
      <c r="A13" s="42" t="s">
        <v>9</v>
      </c>
      <c r="B13" s="43" t="s">
        <v>12</v>
      </c>
      <c r="C13" s="44">
        <v>0</v>
      </c>
      <c r="D13" s="44">
        <v>0</v>
      </c>
      <c r="E13" s="44">
        <v>0</v>
      </c>
      <c r="F13" s="3"/>
      <c r="G13" s="3"/>
      <c r="H13" s="71" t="s">
        <v>6</v>
      </c>
      <c r="I13" s="71" t="s">
        <v>73</v>
      </c>
      <c r="J13" s="5"/>
      <c r="K13" s="3"/>
      <c r="L13" s="1"/>
      <c r="M13" s="1"/>
    </row>
    <row r="14" spans="1:13" ht="15.75" x14ac:dyDescent="0.25">
      <c r="A14" s="46" t="s">
        <v>13</v>
      </c>
      <c r="B14" s="43" t="s">
        <v>12</v>
      </c>
      <c r="C14" s="47">
        <v>0</v>
      </c>
      <c r="D14" s="47">
        <v>0</v>
      </c>
      <c r="E14" s="47">
        <v>0</v>
      </c>
      <c r="F14" s="3"/>
      <c r="G14" s="3"/>
      <c r="H14" s="3"/>
      <c r="I14" s="3"/>
      <c r="J14" s="5"/>
      <c r="K14" s="3"/>
      <c r="L14" s="1"/>
      <c r="M14" s="1"/>
    </row>
    <row r="15" spans="1:13" ht="18.75" x14ac:dyDescent="0.3">
      <c r="A15" s="46" t="s">
        <v>14</v>
      </c>
      <c r="B15" s="43"/>
      <c r="C15" s="47">
        <v>0</v>
      </c>
      <c r="D15" s="47"/>
      <c r="E15" s="47"/>
      <c r="F15" s="3"/>
      <c r="G15" s="60" t="s">
        <v>80</v>
      </c>
      <c r="H15" s="5"/>
      <c r="I15" s="5"/>
      <c r="J15" s="5"/>
      <c r="K15" s="5"/>
      <c r="L15" s="1"/>
      <c r="M15" s="1"/>
    </row>
    <row r="16" spans="1:13" ht="15.75" x14ac:dyDescent="0.25">
      <c r="A16" s="42"/>
      <c r="B16" s="43"/>
      <c r="C16" s="47"/>
      <c r="D16" s="47"/>
      <c r="E16" s="47"/>
      <c r="F16" s="5"/>
      <c r="G16" s="5"/>
      <c r="H16" s="5"/>
      <c r="I16" s="5"/>
      <c r="J16" s="5"/>
      <c r="K16" s="5"/>
      <c r="L16" s="1"/>
      <c r="M16" s="1"/>
    </row>
    <row r="17" spans="1:11" ht="15.75" x14ac:dyDescent="0.25">
      <c r="A17" s="42" t="s">
        <v>28</v>
      </c>
      <c r="B17" s="43" t="s">
        <v>18</v>
      </c>
      <c r="C17" s="47">
        <f>SUM(C13,C14,C15)</f>
        <v>0</v>
      </c>
      <c r="D17" s="47">
        <f>SUM(D13,D14,D15)</f>
        <v>0</v>
      </c>
      <c r="E17" s="47">
        <f>SUM(E13:E15)</f>
        <v>0</v>
      </c>
      <c r="F17" s="5"/>
      <c r="G17" s="5"/>
      <c r="H17" s="5" t="s">
        <v>83</v>
      </c>
      <c r="I17" s="5"/>
      <c r="J17" s="5"/>
      <c r="K17" s="5"/>
    </row>
    <row r="18" spans="1:11" ht="16.5" thickBot="1" x14ac:dyDescent="0.3">
      <c r="A18" s="49"/>
      <c r="B18" s="9"/>
      <c r="C18" s="50"/>
      <c r="D18" s="50"/>
      <c r="E18" s="50"/>
      <c r="F18" s="5"/>
      <c r="G18" s="5"/>
      <c r="H18" s="5"/>
      <c r="I18" s="5" t="s">
        <v>81</v>
      </c>
      <c r="J18" s="5"/>
      <c r="K18" s="5"/>
    </row>
    <row r="19" spans="1:11" ht="16.5" thickBot="1" x14ac:dyDescent="0.3">
      <c r="A19" s="80" t="s">
        <v>30</v>
      </c>
      <c r="B19" s="52" t="s">
        <v>27</v>
      </c>
      <c r="C19" s="53">
        <f>SUM(C10-C17)</f>
        <v>208.33333333333331</v>
      </c>
      <c r="D19" s="53">
        <f>SUM(D10-D17)</f>
        <v>119.04761904761905</v>
      </c>
      <c r="E19" s="53">
        <f>SUM(E10-E17)</f>
        <v>198.4126984126984</v>
      </c>
      <c r="F19" s="5"/>
      <c r="G19" s="5"/>
      <c r="H19" s="5"/>
      <c r="I19" s="5"/>
      <c r="J19" s="5"/>
      <c r="K19" s="5"/>
    </row>
    <row r="20" spans="1:11" ht="16.5" thickBot="1" x14ac:dyDescent="0.3">
      <c r="A20" s="54"/>
      <c r="B20" s="55"/>
      <c r="C20" s="38"/>
      <c r="D20" s="38"/>
      <c r="E20" s="38"/>
      <c r="F20" s="5"/>
      <c r="G20" s="5"/>
      <c r="H20" s="73" t="s">
        <v>78</v>
      </c>
      <c r="I20" s="5"/>
      <c r="J20" s="5"/>
      <c r="K20" s="5"/>
    </row>
    <row r="21" spans="1:11" ht="16.5" thickBot="1" x14ac:dyDescent="0.3">
      <c r="A21" s="81" t="s">
        <v>15</v>
      </c>
      <c r="B21" s="40"/>
      <c r="C21" s="38"/>
      <c r="D21" s="38"/>
      <c r="E21" s="38"/>
      <c r="F21" s="5"/>
      <c r="G21" s="5"/>
      <c r="H21" s="5"/>
      <c r="I21" s="5"/>
      <c r="J21" s="5"/>
      <c r="K21" s="5"/>
    </row>
    <row r="22" spans="1:11" ht="15.75" x14ac:dyDescent="0.25">
      <c r="A22" s="42" t="s">
        <v>16</v>
      </c>
      <c r="B22" s="43" t="s">
        <v>18</v>
      </c>
      <c r="C22" s="47">
        <v>0</v>
      </c>
      <c r="D22" s="47">
        <v>0</v>
      </c>
      <c r="E22" s="47">
        <v>0</v>
      </c>
      <c r="F22" s="5"/>
      <c r="G22" s="5"/>
      <c r="H22" s="5" t="s">
        <v>79</v>
      </c>
      <c r="I22" s="5"/>
      <c r="J22" s="5"/>
      <c r="K22" s="5"/>
    </row>
    <row r="23" spans="1:11" ht="15.75" x14ac:dyDescent="0.25">
      <c r="A23" s="42" t="s">
        <v>17</v>
      </c>
      <c r="B23" s="43" t="s">
        <v>18</v>
      </c>
      <c r="C23" s="47">
        <v>0</v>
      </c>
      <c r="D23" s="47">
        <v>0</v>
      </c>
      <c r="E23" s="47">
        <v>0</v>
      </c>
      <c r="F23" s="5"/>
      <c r="G23" s="5"/>
    </row>
    <row r="24" spans="1:11" ht="15.75" x14ac:dyDescent="0.25">
      <c r="A24" s="46" t="s">
        <v>10</v>
      </c>
      <c r="B24" s="43"/>
      <c r="C24" s="47">
        <v>0</v>
      </c>
      <c r="D24" s="47">
        <v>0</v>
      </c>
      <c r="E24" s="47">
        <v>0</v>
      </c>
      <c r="F24" s="5"/>
      <c r="G24" s="5"/>
    </row>
    <row r="25" spans="1:11" ht="15.75" x14ac:dyDescent="0.25">
      <c r="A25" s="42" t="s">
        <v>21</v>
      </c>
      <c r="B25" s="43" t="s">
        <v>18</v>
      </c>
      <c r="C25" s="47">
        <f>SUM(C22,C23,C24)</f>
        <v>0</v>
      </c>
      <c r="D25" s="47">
        <f>SUM(D22:D24)</f>
        <v>0</v>
      </c>
      <c r="E25" s="47">
        <f>SUM(E22:E24)</f>
        <v>0</v>
      </c>
      <c r="F25" s="5"/>
      <c r="G25" s="5"/>
    </row>
    <row r="26" spans="1:11" ht="16.5" thickBot="1" x14ac:dyDescent="0.3">
      <c r="A26" s="56"/>
      <c r="B26" s="9"/>
      <c r="C26" s="50"/>
      <c r="D26" s="50"/>
      <c r="E26" s="87"/>
      <c r="F26" s="5"/>
      <c r="G26" s="5"/>
    </row>
    <row r="27" spans="1:11" ht="16.5" thickBot="1" x14ac:dyDescent="0.3">
      <c r="A27" s="82" t="s">
        <v>36</v>
      </c>
      <c r="B27" s="57" t="s">
        <v>20</v>
      </c>
      <c r="C27" s="58">
        <f>SUM(C19-C25)</f>
        <v>208.33333333333331</v>
      </c>
      <c r="D27" s="58">
        <f>SUM(D19-D25)</f>
        <v>119.04761904761905</v>
      </c>
      <c r="E27" s="58">
        <f>SUM(E19-E25)</f>
        <v>198.4126984126984</v>
      </c>
      <c r="F27" s="5"/>
      <c r="G27" s="5"/>
    </row>
    <row r="28" spans="1:11" ht="15.75" x14ac:dyDescent="0.25">
      <c r="A28" s="108" t="s">
        <v>38</v>
      </c>
      <c r="B28" s="117"/>
      <c r="C28" s="109"/>
      <c r="D28" s="109"/>
      <c r="E28" s="109"/>
      <c r="F28" s="5"/>
      <c r="G28" s="5"/>
    </row>
    <row r="29" spans="1:11" ht="15.75" x14ac:dyDescent="0.25">
      <c r="A29" s="5"/>
      <c r="B29" s="5"/>
      <c r="C29" s="5"/>
      <c r="D29" s="5"/>
      <c r="E29" s="5"/>
      <c r="F29" s="5"/>
      <c r="G29" s="5"/>
    </row>
    <row r="45" spans="6:7" ht="15.75" x14ac:dyDescent="0.25">
      <c r="G45" s="5" t="s">
        <v>82</v>
      </c>
    </row>
    <row r="46" spans="6:7" ht="15.75" x14ac:dyDescent="0.25">
      <c r="F46" s="8"/>
    </row>
  </sheetData>
  <mergeCells count="1">
    <mergeCell ref="J4:K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7" workbookViewId="0">
      <selection activeCell="B23" sqref="B23"/>
    </sheetView>
  </sheetViews>
  <sheetFormatPr defaultRowHeight="15" x14ac:dyDescent="0.25"/>
  <cols>
    <col min="1" max="1" width="35.140625" customWidth="1"/>
    <col min="2" max="2" width="15.5703125" customWidth="1"/>
    <col min="3" max="3" width="9.85546875" customWidth="1"/>
    <col min="4" max="4" width="10.140625" customWidth="1"/>
    <col min="5" max="5" width="9.85546875" customWidth="1"/>
    <col min="8" max="8" width="21.42578125" customWidth="1"/>
    <col min="9" max="9" width="33.140625" customWidth="1"/>
    <col min="10" max="10" width="12.85546875" customWidth="1"/>
    <col min="11" max="11" width="23.42578125" customWidth="1"/>
  </cols>
  <sheetData>
    <row r="1" spans="1:12" ht="18.75" x14ac:dyDescent="0.3">
      <c r="A1" s="60" t="s">
        <v>52</v>
      </c>
    </row>
    <row r="3" spans="1:12" ht="19.5" thickBot="1" x14ac:dyDescent="0.35">
      <c r="A3" s="9"/>
      <c r="B3" s="10"/>
      <c r="C3" s="10"/>
      <c r="D3" s="10"/>
      <c r="E3" s="107"/>
      <c r="F3" s="5"/>
      <c r="G3" s="60" t="s">
        <v>65</v>
      </c>
      <c r="H3" s="5"/>
      <c r="I3" s="5"/>
      <c r="J3" s="5"/>
      <c r="K3" s="5"/>
    </row>
    <row r="4" spans="1:12" ht="17.25" thickTop="1" thickBot="1" x14ac:dyDescent="0.3">
      <c r="A4" s="76" t="s">
        <v>1</v>
      </c>
      <c r="B4" s="12"/>
      <c r="C4" s="13" t="s">
        <v>31</v>
      </c>
      <c r="D4" s="14"/>
      <c r="E4" s="83"/>
      <c r="F4" s="5"/>
      <c r="G4" s="5"/>
      <c r="H4" s="5"/>
      <c r="I4" s="5"/>
      <c r="J4" s="62" t="s">
        <v>63</v>
      </c>
      <c r="K4" s="63"/>
      <c r="L4" s="6"/>
    </row>
    <row r="5" spans="1:12" ht="17.25" thickTop="1" thickBot="1" x14ac:dyDescent="0.3">
      <c r="A5" s="77" t="s">
        <v>2</v>
      </c>
      <c r="B5" s="16" t="s">
        <v>4</v>
      </c>
      <c r="C5" s="17">
        <v>1</v>
      </c>
      <c r="D5" s="18"/>
      <c r="E5" s="84"/>
      <c r="F5" s="5"/>
      <c r="G5" s="64" t="s">
        <v>58</v>
      </c>
      <c r="H5" s="65" t="s">
        <v>62</v>
      </c>
      <c r="I5" s="66" t="s">
        <v>66</v>
      </c>
      <c r="J5" s="67" t="s">
        <v>64</v>
      </c>
      <c r="K5" s="68" t="s">
        <v>67</v>
      </c>
    </row>
    <row r="6" spans="1:12" ht="16.5" thickTop="1" x14ac:dyDescent="0.25">
      <c r="A6" s="77" t="s">
        <v>3</v>
      </c>
      <c r="B6" s="16" t="s">
        <v>32</v>
      </c>
      <c r="C6" s="17">
        <v>6000</v>
      </c>
      <c r="D6" s="18"/>
      <c r="E6" s="84"/>
      <c r="F6" s="5"/>
      <c r="G6" s="42" t="s">
        <v>31</v>
      </c>
      <c r="H6" s="42">
        <v>6</v>
      </c>
      <c r="I6" s="43">
        <v>4</v>
      </c>
      <c r="J6" s="69">
        <v>7.4</v>
      </c>
      <c r="K6" s="90">
        <v>4.9000000000000004</v>
      </c>
    </row>
    <row r="7" spans="1:12" ht="16.5" thickBot="1" x14ac:dyDescent="0.3">
      <c r="A7" s="21"/>
      <c r="B7" s="22" t="s">
        <v>45</v>
      </c>
      <c r="C7" s="111">
        <f>SUM(C6/2000)</f>
        <v>3</v>
      </c>
      <c r="D7" s="112"/>
      <c r="E7" s="113"/>
      <c r="F7" s="5"/>
      <c r="G7" s="10" t="s">
        <v>68</v>
      </c>
      <c r="H7" s="5"/>
      <c r="I7" s="10"/>
      <c r="J7" s="5"/>
      <c r="K7" s="5"/>
    </row>
    <row r="8" spans="1:12" ht="15.75" x14ac:dyDescent="0.25">
      <c r="A8" s="24"/>
      <c r="B8" s="22"/>
      <c r="C8" s="25" t="s">
        <v>8</v>
      </c>
      <c r="D8" s="26" t="s">
        <v>22</v>
      </c>
      <c r="E8" s="26" t="s">
        <v>23</v>
      </c>
      <c r="F8" s="5"/>
      <c r="G8" s="5"/>
      <c r="H8" s="5"/>
      <c r="I8" s="5"/>
      <c r="J8" s="5"/>
      <c r="K8" s="5"/>
    </row>
    <row r="9" spans="1:12" ht="16.5" thickBot="1" x14ac:dyDescent="0.3">
      <c r="A9" s="78" t="s">
        <v>24</v>
      </c>
      <c r="B9" s="28" t="s">
        <v>26</v>
      </c>
      <c r="C9" s="29">
        <f>SUM(C6*105/3600)</f>
        <v>175</v>
      </c>
      <c r="D9" s="30">
        <f>SUM(C6*46/3600)</f>
        <v>76.666666666666671</v>
      </c>
      <c r="E9" s="87">
        <f>SUM(C6*76/3600)</f>
        <v>126.66666666666667</v>
      </c>
      <c r="F9" s="5"/>
      <c r="G9" s="5"/>
      <c r="H9" s="5"/>
      <c r="I9" s="5"/>
      <c r="J9" s="5"/>
      <c r="K9" s="5"/>
    </row>
    <row r="10" spans="1:12" ht="19.5" thickBot="1" x14ac:dyDescent="0.35">
      <c r="A10" s="79" t="s">
        <v>25</v>
      </c>
      <c r="B10" s="32" t="s">
        <v>27</v>
      </c>
      <c r="C10" s="33">
        <f>SUM(C5*C9)</f>
        <v>175</v>
      </c>
      <c r="D10" s="34">
        <f>SUM(C5*D9)</f>
        <v>76.666666666666671</v>
      </c>
      <c r="E10" s="53">
        <f>SUM(C5*E9)</f>
        <v>126.66666666666667</v>
      </c>
      <c r="F10" s="5"/>
      <c r="G10" s="60" t="s">
        <v>70</v>
      </c>
      <c r="H10" s="5"/>
      <c r="I10" s="5"/>
      <c r="J10" s="5"/>
      <c r="K10" s="5"/>
    </row>
    <row r="11" spans="1:12" ht="16.5" thickBot="1" x14ac:dyDescent="0.3">
      <c r="A11" s="36"/>
      <c r="B11" s="22"/>
      <c r="C11" s="37"/>
      <c r="D11" s="38"/>
      <c r="E11" s="88"/>
      <c r="F11" s="5"/>
      <c r="G11" s="5"/>
      <c r="H11" s="5"/>
      <c r="I11" s="5"/>
      <c r="J11" s="5"/>
      <c r="K11" s="5"/>
    </row>
    <row r="12" spans="1:12" ht="16.5" thickBot="1" x14ac:dyDescent="0.3">
      <c r="A12" s="79" t="s">
        <v>11</v>
      </c>
      <c r="B12" s="40"/>
      <c r="C12" s="38"/>
      <c r="D12" s="38"/>
      <c r="E12" s="38"/>
      <c r="F12" s="5"/>
      <c r="G12" s="5"/>
      <c r="H12" s="74" t="s">
        <v>58</v>
      </c>
      <c r="I12" s="75" t="s">
        <v>69</v>
      </c>
      <c r="J12" s="5"/>
      <c r="K12" s="5"/>
    </row>
    <row r="13" spans="1:12" ht="15.75" x14ac:dyDescent="0.25">
      <c r="A13" s="42" t="s">
        <v>9</v>
      </c>
      <c r="B13" s="43" t="s">
        <v>12</v>
      </c>
      <c r="C13" s="44">
        <v>0</v>
      </c>
      <c r="D13" s="44">
        <v>0</v>
      </c>
      <c r="E13" s="44">
        <v>0</v>
      </c>
      <c r="F13" s="5"/>
      <c r="G13" s="5"/>
      <c r="H13" s="71" t="s">
        <v>31</v>
      </c>
      <c r="I13" s="71" t="s">
        <v>74</v>
      </c>
      <c r="J13" s="5"/>
      <c r="K13" s="5"/>
    </row>
    <row r="14" spans="1:12" ht="15.75" x14ac:dyDescent="0.25">
      <c r="A14" s="46" t="s">
        <v>13</v>
      </c>
      <c r="B14" s="43" t="s">
        <v>12</v>
      </c>
      <c r="C14" s="47">
        <v>0</v>
      </c>
      <c r="D14" s="47">
        <v>0</v>
      </c>
      <c r="E14" s="47">
        <v>0</v>
      </c>
      <c r="F14" s="5"/>
      <c r="G14" s="5"/>
      <c r="H14" s="5"/>
      <c r="I14" s="5"/>
      <c r="J14" s="5"/>
      <c r="K14" s="5"/>
    </row>
    <row r="15" spans="1:12" ht="18.75" x14ac:dyDescent="0.3">
      <c r="A15" s="46" t="s">
        <v>14</v>
      </c>
      <c r="B15" s="43"/>
      <c r="C15" s="47">
        <v>0</v>
      </c>
      <c r="D15" s="47"/>
      <c r="E15" s="47"/>
      <c r="F15" s="5"/>
      <c r="G15" s="60" t="s">
        <v>80</v>
      </c>
      <c r="H15" s="5"/>
      <c r="I15" s="5"/>
      <c r="J15" s="5"/>
      <c r="K15" s="5"/>
    </row>
    <row r="16" spans="1:12" ht="15.75" x14ac:dyDescent="0.25">
      <c r="A16" s="42"/>
      <c r="B16" s="43"/>
      <c r="C16" s="47"/>
      <c r="D16" s="47"/>
      <c r="E16" s="47"/>
      <c r="F16" s="5"/>
      <c r="G16" s="5"/>
      <c r="H16" s="5"/>
      <c r="I16" s="5"/>
      <c r="J16" s="5"/>
      <c r="K16" s="5"/>
    </row>
    <row r="17" spans="1:11" ht="15.75" x14ac:dyDescent="0.25">
      <c r="A17" s="42" t="s">
        <v>28</v>
      </c>
      <c r="B17" s="43" t="s">
        <v>18</v>
      </c>
      <c r="C17" s="47">
        <f>SUM(C13,C14,C15)</f>
        <v>0</v>
      </c>
      <c r="D17" s="47">
        <f>SUM(D13,D14,D15)</f>
        <v>0</v>
      </c>
      <c r="E17" s="47">
        <f>SUM(E13:E15)</f>
        <v>0</v>
      </c>
      <c r="F17" s="5"/>
      <c r="G17" s="5" t="s">
        <v>83</v>
      </c>
      <c r="H17" s="5"/>
      <c r="I17" s="5"/>
      <c r="J17" s="5"/>
      <c r="K17" s="5"/>
    </row>
    <row r="18" spans="1:11" ht="16.5" thickBot="1" x14ac:dyDescent="0.3">
      <c r="A18" s="49"/>
      <c r="B18" s="9"/>
      <c r="C18" s="50"/>
      <c r="D18" s="50"/>
      <c r="E18" s="50"/>
      <c r="F18" s="5"/>
      <c r="G18" s="5"/>
      <c r="H18" s="5"/>
      <c r="I18" s="5" t="s">
        <v>77</v>
      </c>
      <c r="J18" s="5"/>
      <c r="K18" s="5"/>
    </row>
    <row r="19" spans="1:11" ht="16.5" thickBot="1" x14ac:dyDescent="0.3">
      <c r="A19" s="80" t="s">
        <v>30</v>
      </c>
      <c r="B19" s="52" t="s">
        <v>27</v>
      </c>
      <c r="C19" s="53">
        <f>SUM(C10-C17)</f>
        <v>175</v>
      </c>
      <c r="D19" s="53">
        <f>SUM(D10-D17)</f>
        <v>76.666666666666671</v>
      </c>
      <c r="E19" s="53">
        <f>SUM(E10-E17)</f>
        <v>126.66666666666667</v>
      </c>
      <c r="F19" s="5"/>
      <c r="G19" s="5"/>
      <c r="H19" s="5"/>
      <c r="I19" s="5"/>
      <c r="J19" s="5"/>
      <c r="K19" s="5"/>
    </row>
    <row r="20" spans="1:11" ht="16.5" thickBot="1" x14ac:dyDescent="0.3">
      <c r="A20" s="54"/>
      <c r="B20" s="55"/>
      <c r="C20" s="38"/>
      <c r="D20" s="38"/>
      <c r="E20" s="38"/>
      <c r="F20" s="5"/>
      <c r="G20" s="73" t="s">
        <v>78</v>
      </c>
      <c r="H20" s="5"/>
      <c r="I20" s="5"/>
      <c r="J20" s="5"/>
      <c r="K20" s="5"/>
    </row>
    <row r="21" spans="1:11" ht="16.5" thickBot="1" x14ac:dyDescent="0.3">
      <c r="A21" s="81" t="s">
        <v>15</v>
      </c>
      <c r="B21" s="40"/>
      <c r="C21" s="38"/>
      <c r="D21" s="38"/>
      <c r="E21" s="38"/>
      <c r="F21" s="5"/>
      <c r="G21" s="5"/>
      <c r="H21" s="5"/>
      <c r="I21" s="5"/>
      <c r="J21" s="5"/>
      <c r="K21" s="5"/>
    </row>
    <row r="22" spans="1:11" ht="15.75" x14ac:dyDescent="0.25">
      <c r="A22" s="42" t="s">
        <v>16</v>
      </c>
      <c r="B22" s="43" t="s">
        <v>18</v>
      </c>
      <c r="C22" s="47">
        <v>0</v>
      </c>
      <c r="D22" s="47">
        <v>0</v>
      </c>
      <c r="E22" s="47">
        <v>0</v>
      </c>
      <c r="F22" s="5"/>
      <c r="G22" s="5" t="s">
        <v>79</v>
      </c>
      <c r="H22" s="5"/>
      <c r="I22" s="5"/>
      <c r="J22" s="5"/>
      <c r="K22" s="5"/>
    </row>
    <row r="23" spans="1:11" ht="15.75" x14ac:dyDescent="0.25">
      <c r="A23" s="42" t="s">
        <v>17</v>
      </c>
      <c r="B23" s="43" t="s">
        <v>18</v>
      </c>
      <c r="C23" s="47">
        <v>0</v>
      </c>
      <c r="D23" s="47">
        <v>0</v>
      </c>
      <c r="E23" s="47">
        <v>0</v>
      </c>
      <c r="F23" s="5"/>
    </row>
    <row r="24" spans="1:11" ht="15.75" x14ac:dyDescent="0.25">
      <c r="A24" s="46" t="s">
        <v>10</v>
      </c>
      <c r="B24" s="43"/>
      <c r="C24" s="47">
        <v>0</v>
      </c>
      <c r="D24" s="47">
        <v>0</v>
      </c>
      <c r="E24" s="47">
        <v>0</v>
      </c>
      <c r="F24" s="5"/>
    </row>
    <row r="25" spans="1:11" ht="15.75" x14ac:dyDescent="0.25">
      <c r="A25" s="42" t="s">
        <v>21</v>
      </c>
      <c r="B25" s="43" t="s">
        <v>18</v>
      </c>
      <c r="C25" s="47">
        <f>SUM(C22,C23,C24)</f>
        <v>0</v>
      </c>
      <c r="D25" s="47">
        <f>SUM(D22:D24)</f>
        <v>0</v>
      </c>
      <c r="E25" s="47">
        <f>SUM(E22:E24)</f>
        <v>0</v>
      </c>
      <c r="F25" s="5"/>
    </row>
    <row r="26" spans="1:11" ht="16.5" thickBot="1" x14ac:dyDescent="0.3">
      <c r="A26" s="56"/>
      <c r="B26" s="9"/>
      <c r="C26" s="87"/>
      <c r="D26" s="87"/>
      <c r="E26" s="87"/>
      <c r="F26" s="5"/>
    </row>
    <row r="27" spans="1:11" ht="16.5" thickBot="1" x14ac:dyDescent="0.3">
      <c r="A27" s="82" t="s">
        <v>29</v>
      </c>
      <c r="B27" s="57" t="s">
        <v>20</v>
      </c>
      <c r="C27" s="58">
        <f>SUM(C19-C25)</f>
        <v>175</v>
      </c>
      <c r="D27" s="58">
        <f>SUM(D19-D25)</f>
        <v>76.666666666666671</v>
      </c>
      <c r="E27" s="58">
        <f>SUM(E19-E25)</f>
        <v>126.66666666666667</v>
      </c>
      <c r="F27" s="5"/>
    </row>
    <row r="28" spans="1:11" ht="15.75" x14ac:dyDescent="0.25">
      <c r="A28" s="108" t="s">
        <v>37</v>
      </c>
      <c r="B28" s="114"/>
      <c r="C28" s="114"/>
      <c r="D28" s="114"/>
      <c r="E28" s="114"/>
      <c r="F28" s="115"/>
    </row>
    <row r="29" spans="1:11" ht="15.75" x14ac:dyDescent="0.25">
      <c r="A29" s="108" t="s">
        <v>43</v>
      </c>
      <c r="B29" s="114"/>
      <c r="C29" s="114"/>
      <c r="D29" s="114"/>
      <c r="E29" s="114"/>
      <c r="F29" s="115"/>
    </row>
    <row r="44" spans="4:6" ht="15.75" x14ac:dyDescent="0.25">
      <c r="D44" s="5" t="s">
        <v>82</v>
      </c>
    </row>
    <row r="46" spans="4:6" ht="15.75" x14ac:dyDescent="0.25">
      <c r="F46" s="8"/>
    </row>
  </sheetData>
  <mergeCells count="1">
    <mergeCell ref="J4:K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I11" sqref="I11"/>
    </sheetView>
  </sheetViews>
  <sheetFormatPr defaultRowHeight="15" x14ac:dyDescent="0.25"/>
  <cols>
    <col min="1" max="1" width="34.140625" customWidth="1"/>
    <col min="2" max="2" width="14.42578125" customWidth="1"/>
    <col min="3" max="4" width="10.140625" customWidth="1"/>
    <col min="5" max="5" width="10" customWidth="1"/>
    <col min="6" max="6" width="14.28515625" customWidth="1"/>
    <col min="7" max="7" width="9.140625" customWidth="1"/>
    <col min="8" max="8" width="21.5703125" customWidth="1"/>
    <col min="9" max="9" width="32.28515625" customWidth="1"/>
    <col min="10" max="10" width="14.140625" customWidth="1"/>
    <col min="11" max="11" width="25.42578125" customWidth="1"/>
    <col min="12" max="12" width="10" customWidth="1"/>
  </cols>
  <sheetData>
    <row r="1" spans="1:12" ht="18.75" x14ac:dyDescent="0.3">
      <c r="A1" s="60" t="s">
        <v>52</v>
      </c>
      <c r="B1" s="5"/>
      <c r="C1" s="5"/>
      <c r="D1" s="5"/>
      <c r="E1" s="5"/>
      <c r="F1" s="5"/>
    </row>
    <row r="2" spans="1:12" ht="15.75" x14ac:dyDescent="0.25">
      <c r="A2" s="5"/>
      <c r="B2" s="5"/>
      <c r="C2" s="5"/>
      <c r="D2" s="5"/>
      <c r="E2" s="5"/>
      <c r="F2" s="5"/>
    </row>
    <row r="3" spans="1:12" ht="19.5" thickBot="1" x14ac:dyDescent="0.35">
      <c r="A3" s="9"/>
      <c r="B3" s="10"/>
      <c r="C3" s="10"/>
      <c r="D3" s="10"/>
      <c r="E3" s="107"/>
      <c r="F3" s="5"/>
      <c r="G3" s="60" t="s">
        <v>65</v>
      </c>
      <c r="H3" s="5"/>
      <c r="I3" s="5"/>
      <c r="J3" s="5"/>
      <c r="K3" s="5"/>
    </row>
    <row r="4" spans="1:12" ht="17.25" thickTop="1" thickBot="1" x14ac:dyDescent="0.3">
      <c r="A4" s="76" t="s">
        <v>1</v>
      </c>
      <c r="B4" s="12"/>
      <c r="C4" s="13" t="s">
        <v>7</v>
      </c>
      <c r="D4" s="14"/>
      <c r="E4" s="83"/>
      <c r="F4" s="5"/>
      <c r="G4" s="5"/>
      <c r="H4" s="5"/>
      <c r="I4" s="5"/>
      <c r="J4" s="62" t="s">
        <v>63</v>
      </c>
      <c r="K4" s="63"/>
      <c r="L4" s="6"/>
    </row>
    <row r="5" spans="1:12" ht="17.25" thickTop="1" thickBot="1" x14ac:dyDescent="0.3">
      <c r="A5" s="77" t="s">
        <v>2</v>
      </c>
      <c r="B5" s="16" t="s">
        <v>4</v>
      </c>
      <c r="C5" s="17">
        <v>1</v>
      </c>
      <c r="D5" s="18"/>
      <c r="E5" s="84"/>
      <c r="F5" s="5"/>
      <c r="G5" s="64" t="s">
        <v>58</v>
      </c>
      <c r="H5" s="65" t="s">
        <v>62</v>
      </c>
      <c r="I5" s="66" t="s">
        <v>66</v>
      </c>
      <c r="J5" s="67" t="s">
        <v>64</v>
      </c>
      <c r="K5" s="68" t="s">
        <v>67</v>
      </c>
    </row>
    <row r="6" spans="1:12" ht="16.5" thickTop="1" x14ac:dyDescent="0.25">
      <c r="A6" s="77" t="s">
        <v>3</v>
      </c>
      <c r="B6" s="16" t="s">
        <v>33</v>
      </c>
      <c r="C6" s="17">
        <v>6000</v>
      </c>
      <c r="D6" s="18"/>
      <c r="E6" s="84"/>
      <c r="F6" s="5"/>
      <c r="G6" s="71" t="s">
        <v>7</v>
      </c>
      <c r="H6" s="71">
        <v>8</v>
      </c>
      <c r="I6" s="110">
        <v>5.3</v>
      </c>
      <c r="J6" s="69">
        <v>10</v>
      </c>
      <c r="K6" s="69">
        <v>6.7</v>
      </c>
    </row>
    <row r="7" spans="1:12" ht="16.5" thickBot="1" x14ac:dyDescent="0.3">
      <c r="A7" s="21"/>
      <c r="B7" s="22" t="s">
        <v>45</v>
      </c>
      <c r="C7" s="85">
        <f>SUM(C6/2000)</f>
        <v>3</v>
      </c>
      <c r="D7" s="3"/>
      <c r="E7" s="86"/>
      <c r="F7" s="5"/>
      <c r="G7" s="10" t="s">
        <v>68</v>
      </c>
      <c r="H7" s="5"/>
      <c r="I7" s="10"/>
      <c r="J7" s="5"/>
      <c r="K7" s="5"/>
    </row>
    <row r="8" spans="1:12" ht="15.75" x14ac:dyDescent="0.25">
      <c r="A8" s="24"/>
      <c r="B8" s="22"/>
      <c r="C8" s="25" t="s">
        <v>8</v>
      </c>
      <c r="D8" s="26" t="s">
        <v>22</v>
      </c>
      <c r="E8" s="26" t="s">
        <v>23</v>
      </c>
      <c r="F8" s="5"/>
      <c r="G8" s="5"/>
      <c r="H8" s="5"/>
      <c r="I8" s="5"/>
      <c r="J8" s="5"/>
      <c r="K8" s="5"/>
    </row>
    <row r="9" spans="1:12" ht="19.5" thickBot="1" x14ac:dyDescent="0.35">
      <c r="A9" s="78" t="s">
        <v>24</v>
      </c>
      <c r="B9" s="28" t="s">
        <v>26</v>
      </c>
      <c r="C9" s="29">
        <f>SUM(C6*58/2880)</f>
        <v>120.83333333333333</v>
      </c>
      <c r="D9" s="30">
        <f>SUM(C6*22/2880)</f>
        <v>45.833333333333336</v>
      </c>
      <c r="E9" s="87">
        <f>SUM(C6*20/2880)</f>
        <v>41.666666666666664</v>
      </c>
      <c r="F9" s="5"/>
      <c r="G9" s="60" t="s">
        <v>70</v>
      </c>
      <c r="H9" s="5"/>
      <c r="I9" s="5"/>
      <c r="J9" s="5"/>
      <c r="K9" s="5"/>
    </row>
    <row r="10" spans="1:12" ht="16.5" thickBot="1" x14ac:dyDescent="0.3">
      <c r="A10" s="79" t="s">
        <v>25</v>
      </c>
      <c r="B10" s="32" t="s">
        <v>27</v>
      </c>
      <c r="C10" s="33">
        <f>SUM(C5*C9)</f>
        <v>120.83333333333333</v>
      </c>
      <c r="D10" s="34">
        <f>SUM(C5*D9)</f>
        <v>45.833333333333336</v>
      </c>
      <c r="E10" s="53">
        <f>SUM(C5*E9)</f>
        <v>41.666666666666664</v>
      </c>
      <c r="F10" s="5"/>
      <c r="G10" s="5"/>
      <c r="H10" s="5"/>
      <c r="I10" s="5"/>
      <c r="J10" s="5"/>
      <c r="K10" s="5"/>
    </row>
    <row r="11" spans="1:12" ht="16.5" thickBot="1" x14ac:dyDescent="0.3">
      <c r="A11" s="36"/>
      <c r="B11" s="22"/>
      <c r="C11" s="37"/>
      <c r="D11" s="38"/>
      <c r="E11" s="88"/>
      <c r="F11" s="5"/>
      <c r="G11" s="5"/>
      <c r="H11" s="74" t="s">
        <v>58</v>
      </c>
      <c r="I11" s="75" t="s">
        <v>69</v>
      </c>
      <c r="J11" s="5"/>
      <c r="K11" s="5"/>
    </row>
    <row r="12" spans="1:12" ht="16.5" thickBot="1" x14ac:dyDescent="0.3">
      <c r="A12" s="79" t="s">
        <v>11</v>
      </c>
      <c r="B12" s="40"/>
      <c r="C12" s="38"/>
      <c r="D12" s="38"/>
      <c r="E12" s="38"/>
      <c r="F12" s="5"/>
      <c r="G12" s="5"/>
      <c r="H12" s="71" t="s">
        <v>7</v>
      </c>
      <c r="I12" s="71" t="s">
        <v>74</v>
      </c>
      <c r="J12" s="5"/>
      <c r="K12" s="5"/>
    </row>
    <row r="13" spans="1:12" ht="15.75" x14ac:dyDescent="0.25">
      <c r="A13" s="42" t="s">
        <v>9</v>
      </c>
      <c r="B13" s="43" t="s">
        <v>12</v>
      </c>
      <c r="C13" s="44">
        <v>0</v>
      </c>
      <c r="D13" s="44">
        <v>0</v>
      </c>
      <c r="E13" s="44">
        <v>0</v>
      </c>
      <c r="F13" s="5"/>
      <c r="G13" s="5"/>
      <c r="H13" s="5"/>
      <c r="I13" s="5"/>
      <c r="J13" s="5"/>
      <c r="K13" s="5"/>
    </row>
    <row r="14" spans="1:12" ht="18.75" x14ac:dyDescent="0.3">
      <c r="A14" s="46" t="s">
        <v>13</v>
      </c>
      <c r="B14" s="43" t="s">
        <v>12</v>
      </c>
      <c r="C14" s="47">
        <v>0</v>
      </c>
      <c r="D14" s="47">
        <v>0</v>
      </c>
      <c r="E14" s="47">
        <v>0</v>
      </c>
      <c r="F14" s="5"/>
      <c r="G14" s="60" t="s">
        <v>80</v>
      </c>
      <c r="H14" s="5"/>
      <c r="I14" s="5"/>
      <c r="J14" s="5"/>
      <c r="K14" s="5"/>
    </row>
    <row r="15" spans="1:12" ht="15.75" x14ac:dyDescent="0.25">
      <c r="A15" s="46" t="s">
        <v>14</v>
      </c>
      <c r="B15" s="43"/>
      <c r="C15" s="47"/>
      <c r="D15" s="47"/>
      <c r="E15" s="47"/>
      <c r="F15" s="5"/>
      <c r="G15" s="5"/>
      <c r="H15" s="5"/>
      <c r="I15" s="5"/>
      <c r="J15" s="5"/>
      <c r="K15" s="5"/>
    </row>
    <row r="16" spans="1:12" ht="15.75" x14ac:dyDescent="0.25">
      <c r="A16" s="42"/>
      <c r="B16" s="43"/>
      <c r="C16" s="47"/>
      <c r="D16" s="47"/>
      <c r="E16" s="47"/>
      <c r="F16" s="5"/>
      <c r="G16" s="5" t="s">
        <v>83</v>
      </c>
      <c r="H16" s="5"/>
      <c r="I16" s="5"/>
      <c r="J16" s="5"/>
      <c r="K16" s="5"/>
    </row>
    <row r="17" spans="1:11" ht="15.75" x14ac:dyDescent="0.25">
      <c r="A17" s="42" t="s">
        <v>28</v>
      </c>
      <c r="B17" s="43" t="s">
        <v>18</v>
      </c>
      <c r="C17" s="47">
        <f>SUM(C13,C14,C15)</f>
        <v>0</v>
      </c>
      <c r="D17" s="47">
        <f>SUM(D13,D14,D15)</f>
        <v>0</v>
      </c>
      <c r="E17" s="47">
        <f>SUM(E13:E15)</f>
        <v>0</v>
      </c>
      <c r="F17" s="5"/>
      <c r="G17" s="5"/>
      <c r="H17" s="5"/>
      <c r="I17" s="5" t="s">
        <v>77</v>
      </c>
      <c r="J17" s="5"/>
      <c r="K17" s="5"/>
    </row>
    <row r="18" spans="1:11" ht="16.5" thickBot="1" x14ac:dyDescent="0.3">
      <c r="A18" s="49"/>
      <c r="B18" s="9"/>
      <c r="C18" s="50"/>
      <c r="D18" s="50"/>
      <c r="E18" s="50"/>
      <c r="F18" s="5"/>
      <c r="G18" s="5"/>
      <c r="H18" s="5"/>
      <c r="I18" s="5"/>
      <c r="J18" s="5"/>
      <c r="K18" s="5"/>
    </row>
    <row r="19" spans="1:11" ht="16.5" thickBot="1" x14ac:dyDescent="0.3">
      <c r="A19" s="80" t="s">
        <v>30</v>
      </c>
      <c r="B19" s="52" t="s">
        <v>27</v>
      </c>
      <c r="C19" s="53">
        <f>SUM(C10-C17)</f>
        <v>120.83333333333333</v>
      </c>
      <c r="D19" s="53">
        <f>SUM(D10-D17)</f>
        <v>45.833333333333336</v>
      </c>
      <c r="E19" s="53">
        <f>SUM(E10-E17)</f>
        <v>41.666666666666664</v>
      </c>
      <c r="F19" s="5"/>
      <c r="G19" s="73" t="s">
        <v>78</v>
      </c>
      <c r="H19" s="5"/>
      <c r="I19" s="5"/>
      <c r="J19" s="5"/>
      <c r="K19" s="5"/>
    </row>
    <row r="20" spans="1:11" ht="16.5" thickBot="1" x14ac:dyDescent="0.3">
      <c r="A20" s="54"/>
      <c r="B20" s="55"/>
      <c r="C20" s="38"/>
      <c r="D20" s="38"/>
      <c r="E20" s="38"/>
      <c r="F20" s="5"/>
      <c r="G20" s="5"/>
      <c r="H20" s="5"/>
      <c r="I20" s="5"/>
      <c r="J20" s="5"/>
      <c r="K20" s="5"/>
    </row>
    <row r="21" spans="1:11" ht="16.5" thickBot="1" x14ac:dyDescent="0.3">
      <c r="A21" s="81" t="s">
        <v>15</v>
      </c>
      <c r="B21" s="40"/>
      <c r="C21" s="38"/>
      <c r="D21" s="38"/>
      <c r="E21" s="38"/>
      <c r="F21" s="5"/>
      <c r="G21" s="5" t="s">
        <v>79</v>
      </c>
      <c r="H21" s="5"/>
      <c r="I21" s="5"/>
      <c r="J21" s="5"/>
      <c r="K21" s="5"/>
    </row>
    <row r="22" spans="1:11" ht="15.75" x14ac:dyDescent="0.25">
      <c r="A22" s="42" t="s">
        <v>16</v>
      </c>
      <c r="B22" s="43" t="s">
        <v>18</v>
      </c>
      <c r="C22" s="47">
        <v>0</v>
      </c>
      <c r="D22" s="47">
        <v>0</v>
      </c>
      <c r="E22" s="47">
        <v>0</v>
      </c>
      <c r="F22" s="5"/>
      <c r="G22" s="5"/>
      <c r="H22" s="5"/>
      <c r="I22" s="5"/>
      <c r="J22" s="5"/>
      <c r="K22" s="5"/>
    </row>
    <row r="23" spans="1:11" ht="15.75" x14ac:dyDescent="0.25">
      <c r="A23" s="42" t="s">
        <v>17</v>
      </c>
      <c r="B23" s="43" t="s">
        <v>18</v>
      </c>
      <c r="C23" s="47">
        <v>0</v>
      </c>
      <c r="D23" s="47">
        <v>0</v>
      </c>
      <c r="E23" s="47">
        <v>0</v>
      </c>
      <c r="F23" s="5"/>
    </row>
    <row r="24" spans="1:11" ht="15.75" x14ac:dyDescent="0.25">
      <c r="A24" s="46" t="s">
        <v>10</v>
      </c>
      <c r="B24" s="43"/>
      <c r="C24" s="47">
        <v>0</v>
      </c>
      <c r="D24" s="47">
        <v>0</v>
      </c>
      <c r="E24" s="47">
        <v>0</v>
      </c>
      <c r="F24" s="5"/>
    </row>
    <row r="25" spans="1:11" ht="15.75" x14ac:dyDescent="0.25">
      <c r="A25" s="42" t="s">
        <v>21</v>
      </c>
      <c r="B25" s="43" t="s">
        <v>18</v>
      </c>
      <c r="C25" s="47">
        <v>0</v>
      </c>
      <c r="D25" s="47">
        <f>SUM(D22:D24)</f>
        <v>0</v>
      </c>
      <c r="E25" s="47">
        <f>SUM(E22:E24)</f>
        <v>0</v>
      </c>
      <c r="F25" s="5"/>
    </row>
    <row r="26" spans="1:11" ht="16.5" thickBot="1" x14ac:dyDescent="0.3">
      <c r="A26" s="56"/>
      <c r="B26" s="9"/>
      <c r="C26" s="87"/>
      <c r="D26" s="87"/>
      <c r="E26" s="87"/>
      <c r="F26" s="5"/>
    </row>
    <row r="27" spans="1:11" ht="16.5" thickBot="1" x14ac:dyDescent="0.3">
      <c r="A27" s="82" t="s">
        <v>29</v>
      </c>
      <c r="B27" s="57" t="s">
        <v>20</v>
      </c>
      <c r="C27" s="58">
        <f>SUM(C19-C25)</f>
        <v>120.83333333333333</v>
      </c>
      <c r="D27" s="58">
        <f>SUM(D19-D25)</f>
        <v>45.833333333333336</v>
      </c>
      <c r="E27" s="58">
        <f>SUM(E19-E25)</f>
        <v>41.666666666666664</v>
      </c>
      <c r="F27" s="5"/>
    </row>
    <row r="28" spans="1:11" ht="15.75" x14ac:dyDescent="0.25">
      <c r="A28" s="108" t="s">
        <v>37</v>
      </c>
      <c r="B28" s="109"/>
      <c r="C28" s="109"/>
      <c r="D28" s="109"/>
      <c r="E28" s="109"/>
      <c r="F28" s="5"/>
    </row>
    <row r="29" spans="1:11" ht="15.75" x14ac:dyDescent="0.25">
      <c r="A29" s="108" t="s">
        <v>43</v>
      </c>
      <c r="B29" s="109"/>
      <c r="C29" s="109"/>
      <c r="D29" s="109"/>
      <c r="E29" s="109"/>
      <c r="F29" s="5"/>
    </row>
    <row r="44" spans="5:5" ht="15.75" x14ac:dyDescent="0.25">
      <c r="E44" s="5" t="s">
        <v>82</v>
      </c>
    </row>
  </sheetData>
  <mergeCells count="1">
    <mergeCell ref="J4:K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A28" sqref="A28"/>
    </sheetView>
  </sheetViews>
  <sheetFormatPr defaultRowHeight="15" x14ac:dyDescent="0.25"/>
  <cols>
    <col min="1" max="1" width="38.28515625" customWidth="1"/>
    <col min="2" max="2" width="18.5703125" customWidth="1"/>
    <col min="3" max="3" width="11.140625" customWidth="1"/>
    <col min="4" max="4" width="11" customWidth="1"/>
    <col min="8" max="8" width="21.42578125" customWidth="1"/>
    <col min="9" max="9" width="32.28515625" customWidth="1"/>
    <col min="10" max="10" width="12.42578125" customWidth="1"/>
    <col min="11" max="11" width="23.5703125" customWidth="1"/>
  </cols>
  <sheetData>
    <row r="1" spans="1:12" ht="18.75" x14ac:dyDescent="0.3">
      <c r="A1" s="60" t="s">
        <v>52</v>
      </c>
      <c r="B1" s="5"/>
      <c r="C1" s="5"/>
      <c r="D1" s="5"/>
      <c r="E1" s="5"/>
    </row>
    <row r="2" spans="1:12" ht="15.75" x14ac:dyDescent="0.25">
      <c r="A2" s="5"/>
      <c r="B2" s="5"/>
      <c r="C2" s="5"/>
      <c r="D2" s="5"/>
      <c r="E2" s="5"/>
    </row>
    <row r="3" spans="1:12" ht="15.75" x14ac:dyDescent="0.25">
      <c r="A3" s="5" t="s">
        <v>34</v>
      </c>
      <c r="B3" s="5"/>
      <c r="C3" s="5"/>
      <c r="D3" s="5"/>
      <c r="E3" s="5"/>
    </row>
    <row r="4" spans="1:12" ht="19.5" thickBot="1" x14ac:dyDescent="0.35">
      <c r="A4" s="9"/>
      <c r="B4" s="10"/>
      <c r="C4" s="10"/>
      <c r="D4" s="10"/>
      <c r="E4" s="11"/>
      <c r="G4" s="60" t="s">
        <v>65</v>
      </c>
    </row>
    <row r="5" spans="1:12" ht="17.25" thickTop="1" thickBot="1" x14ac:dyDescent="0.3">
      <c r="A5" s="76" t="s">
        <v>1</v>
      </c>
      <c r="B5" s="12"/>
      <c r="C5" s="13" t="s">
        <v>5</v>
      </c>
      <c r="D5" s="14"/>
      <c r="E5" s="83"/>
      <c r="G5" s="5"/>
      <c r="H5" s="5"/>
      <c r="I5" s="5"/>
      <c r="J5" s="62" t="s">
        <v>63</v>
      </c>
      <c r="K5" s="63"/>
      <c r="L5" s="6"/>
    </row>
    <row r="6" spans="1:12" ht="17.25" thickTop="1" thickBot="1" x14ac:dyDescent="0.3">
      <c r="A6" s="77" t="s">
        <v>2</v>
      </c>
      <c r="B6" s="16" t="s">
        <v>4</v>
      </c>
      <c r="C6" s="17">
        <v>1</v>
      </c>
      <c r="D6" s="18"/>
      <c r="E6" s="84"/>
      <c r="G6" s="64" t="s">
        <v>58</v>
      </c>
      <c r="H6" s="65" t="s">
        <v>62</v>
      </c>
      <c r="I6" s="66" t="s">
        <v>66</v>
      </c>
      <c r="J6" s="67" t="s">
        <v>64</v>
      </c>
      <c r="K6" s="68" t="s">
        <v>67</v>
      </c>
    </row>
    <row r="7" spans="1:12" ht="16.5" thickTop="1" x14ac:dyDescent="0.25">
      <c r="A7" s="77" t="s">
        <v>3</v>
      </c>
      <c r="B7" s="16" t="s">
        <v>49</v>
      </c>
      <c r="C7" s="17">
        <v>16000</v>
      </c>
      <c r="D7" s="18"/>
      <c r="E7" s="84"/>
      <c r="G7" s="104" t="s">
        <v>5</v>
      </c>
      <c r="H7" s="46">
        <v>2</v>
      </c>
      <c r="I7" s="105">
        <v>1.3</v>
      </c>
      <c r="J7" s="106">
        <v>3.4</v>
      </c>
      <c r="K7" s="106">
        <v>2.2000000000000002</v>
      </c>
    </row>
    <row r="8" spans="1:12" ht="16.5" thickBot="1" x14ac:dyDescent="0.3">
      <c r="A8" s="21"/>
      <c r="B8" s="22" t="s">
        <v>50</v>
      </c>
      <c r="C8" s="85">
        <f>SUM(C7/2000)</f>
        <v>8</v>
      </c>
      <c r="D8" s="3"/>
      <c r="E8" s="86"/>
      <c r="G8" s="10" t="s">
        <v>68</v>
      </c>
      <c r="H8" s="5"/>
      <c r="I8" s="10"/>
      <c r="J8" s="5"/>
      <c r="K8" s="5"/>
    </row>
    <row r="9" spans="1:12" ht="15.75" x14ac:dyDescent="0.25">
      <c r="A9" s="91" t="s">
        <v>44</v>
      </c>
      <c r="B9" s="22"/>
      <c r="C9" s="25" t="s">
        <v>8</v>
      </c>
      <c r="D9" s="26" t="s">
        <v>22</v>
      </c>
      <c r="E9" s="26" t="s">
        <v>23</v>
      </c>
    </row>
    <row r="10" spans="1:12" ht="19.5" thickBot="1" x14ac:dyDescent="0.35">
      <c r="A10" s="78" t="s">
        <v>24</v>
      </c>
      <c r="B10" s="28" t="s">
        <v>35</v>
      </c>
      <c r="C10" s="92">
        <f>SUM(C7*400/8000)</f>
        <v>800</v>
      </c>
      <c r="D10" s="93">
        <f>SUM(C7*100/8000)</f>
        <v>200</v>
      </c>
      <c r="E10" s="94">
        <f>SUM(C7*300/8000)</f>
        <v>600</v>
      </c>
      <c r="G10" s="60" t="s">
        <v>70</v>
      </c>
    </row>
    <row r="11" spans="1:12" ht="16.5" thickBot="1" x14ac:dyDescent="0.3">
      <c r="A11" s="79" t="s">
        <v>25</v>
      </c>
      <c r="B11" s="32" t="s">
        <v>42</v>
      </c>
      <c r="C11" s="95">
        <f>SUM(C6*C10)</f>
        <v>800</v>
      </c>
      <c r="D11" s="96">
        <f>SUM(C6*D10)</f>
        <v>200</v>
      </c>
      <c r="E11" s="97">
        <f>SUM(C6*E10)</f>
        <v>600</v>
      </c>
    </row>
    <row r="12" spans="1:12" ht="16.5" thickBot="1" x14ac:dyDescent="0.3">
      <c r="A12" s="36"/>
      <c r="B12" s="22"/>
      <c r="C12" s="98"/>
      <c r="D12" s="99"/>
      <c r="E12" s="26"/>
      <c r="H12" s="74" t="s">
        <v>58</v>
      </c>
      <c r="I12" s="75" t="s">
        <v>69</v>
      </c>
    </row>
    <row r="13" spans="1:12" ht="16.5" thickBot="1" x14ac:dyDescent="0.3">
      <c r="A13" s="79" t="s">
        <v>11</v>
      </c>
      <c r="B13" s="40"/>
      <c r="C13" s="99"/>
      <c r="D13" s="99"/>
      <c r="E13" s="99"/>
      <c r="H13" s="71" t="s">
        <v>5</v>
      </c>
      <c r="I13" s="71" t="s">
        <v>71</v>
      </c>
    </row>
    <row r="14" spans="1:12" ht="15.75" x14ac:dyDescent="0.25">
      <c r="A14" s="42" t="s">
        <v>9</v>
      </c>
      <c r="B14" s="43" t="s">
        <v>12</v>
      </c>
      <c r="C14" s="100">
        <v>0</v>
      </c>
      <c r="D14" s="100">
        <v>0</v>
      </c>
      <c r="E14" s="100">
        <v>0</v>
      </c>
    </row>
    <row r="15" spans="1:12" ht="18.75" x14ac:dyDescent="0.3">
      <c r="A15" s="46" t="s">
        <v>13</v>
      </c>
      <c r="B15" s="43" t="s">
        <v>12</v>
      </c>
      <c r="C15" s="101">
        <v>0</v>
      </c>
      <c r="D15" s="101">
        <v>0</v>
      </c>
      <c r="E15" s="101">
        <v>0</v>
      </c>
      <c r="G15" s="60" t="s">
        <v>80</v>
      </c>
    </row>
    <row r="16" spans="1:12" ht="15.75" x14ac:dyDescent="0.25">
      <c r="A16" s="46" t="s">
        <v>14</v>
      </c>
      <c r="B16" s="43"/>
      <c r="C16" s="101">
        <v>0</v>
      </c>
      <c r="D16" s="101">
        <v>0</v>
      </c>
      <c r="E16" s="101">
        <v>0</v>
      </c>
    </row>
    <row r="17" spans="1:11" ht="15.75" x14ac:dyDescent="0.25">
      <c r="A17" s="42"/>
      <c r="B17" s="43"/>
      <c r="C17" s="101"/>
      <c r="D17" s="101"/>
      <c r="E17" s="101"/>
      <c r="G17" s="5" t="s">
        <v>83</v>
      </c>
      <c r="H17" s="5"/>
      <c r="I17" s="5"/>
      <c r="J17" s="5"/>
      <c r="K17" s="5"/>
    </row>
    <row r="18" spans="1:11" ht="15.75" x14ac:dyDescent="0.25">
      <c r="A18" s="42" t="s">
        <v>28</v>
      </c>
      <c r="B18" s="43" t="s">
        <v>18</v>
      </c>
      <c r="C18" s="101">
        <f>SUM(C14,C15,C16)</f>
        <v>0</v>
      </c>
      <c r="D18" s="101">
        <f>SUM(D14,D15,D16)</f>
        <v>0</v>
      </c>
      <c r="E18" s="101">
        <f>SUM(E14:E16)</f>
        <v>0</v>
      </c>
      <c r="G18" s="5"/>
      <c r="H18" s="5"/>
      <c r="I18" s="5" t="s">
        <v>77</v>
      </c>
      <c r="J18" s="5"/>
      <c r="K18" s="5"/>
    </row>
    <row r="19" spans="1:11" ht="16.5" thickBot="1" x14ac:dyDescent="0.3">
      <c r="A19" s="49"/>
      <c r="B19" s="9"/>
      <c r="C19" s="102"/>
      <c r="D19" s="102"/>
      <c r="E19" s="102"/>
      <c r="G19" s="5"/>
      <c r="H19" s="5"/>
      <c r="I19" s="5"/>
      <c r="J19" s="5"/>
      <c r="K19" s="5"/>
    </row>
    <row r="20" spans="1:11" ht="16.5" thickBot="1" x14ac:dyDescent="0.3">
      <c r="A20" s="80" t="s">
        <v>41</v>
      </c>
      <c r="B20" s="52" t="s">
        <v>27</v>
      </c>
      <c r="C20" s="97">
        <f>SUM(C11-C18)</f>
        <v>800</v>
      </c>
      <c r="D20" s="97">
        <f>SUM(D11-D18)</f>
        <v>200</v>
      </c>
      <c r="E20" s="97">
        <f>SUM(E11-E18)</f>
        <v>600</v>
      </c>
      <c r="G20" s="73" t="s">
        <v>78</v>
      </c>
      <c r="H20" s="5"/>
      <c r="I20" s="5"/>
      <c r="J20" s="5"/>
      <c r="K20" s="5"/>
    </row>
    <row r="21" spans="1:11" ht="16.5" thickBot="1" x14ac:dyDescent="0.3">
      <c r="A21" s="54"/>
      <c r="B21" s="55"/>
      <c r="C21" s="99"/>
      <c r="D21" s="99"/>
      <c r="E21" s="99"/>
      <c r="G21" s="5"/>
      <c r="H21" s="5"/>
      <c r="I21" s="5"/>
      <c r="J21" s="5"/>
      <c r="K21" s="5"/>
    </row>
    <row r="22" spans="1:11" ht="16.5" thickBot="1" x14ac:dyDescent="0.3">
      <c r="A22" s="81" t="s">
        <v>15</v>
      </c>
      <c r="B22" s="40"/>
      <c r="C22" s="99"/>
      <c r="D22" s="99"/>
      <c r="E22" s="99"/>
      <c r="G22" s="5" t="s">
        <v>79</v>
      </c>
      <c r="H22" s="5"/>
      <c r="I22" s="5"/>
      <c r="J22" s="5"/>
      <c r="K22" s="5"/>
    </row>
    <row r="23" spans="1:11" ht="15.75" x14ac:dyDescent="0.25">
      <c r="A23" s="42" t="s">
        <v>16</v>
      </c>
      <c r="B23" s="43" t="s">
        <v>18</v>
      </c>
      <c r="C23" s="101">
        <v>0</v>
      </c>
      <c r="D23" s="101">
        <v>0</v>
      </c>
      <c r="E23" s="101">
        <v>0</v>
      </c>
    </row>
    <row r="24" spans="1:11" ht="15.75" x14ac:dyDescent="0.25">
      <c r="A24" s="42" t="s">
        <v>17</v>
      </c>
      <c r="B24" s="43" t="s">
        <v>18</v>
      </c>
      <c r="C24" s="101">
        <v>0</v>
      </c>
      <c r="D24" s="101">
        <v>0</v>
      </c>
      <c r="E24" s="101">
        <v>0</v>
      </c>
    </row>
    <row r="25" spans="1:11" ht="15.75" x14ac:dyDescent="0.25">
      <c r="A25" s="46" t="s">
        <v>10</v>
      </c>
      <c r="B25" s="43"/>
      <c r="C25" s="101">
        <v>0</v>
      </c>
      <c r="D25" s="101">
        <v>0</v>
      </c>
      <c r="E25" s="101">
        <v>0</v>
      </c>
    </row>
    <row r="26" spans="1:11" ht="15.75" x14ac:dyDescent="0.25">
      <c r="A26" s="42" t="s">
        <v>21</v>
      </c>
      <c r="B26" s="43" t="s">
        <v>18</v>
      </c>
      <c r="C26" s="101">
        <f>SUM(C23,C24,C25)</f>
        <v>0</v>
      </c>
      <c r="D26" s="101">
        <f>SUM(D23:D25)</f>
        <v>0</v>
      </c>
      <c r="E26" s="101">
        <f>SUM(E23:E25)</f>
        <v>0</v>
      </c>
    </row>
    <row r="27" spans="1:11" ht="16.5" thickBot="1" x14ac:dyDescent="0.3">
      <c r="A27" s="56"/>
      <c r="B27" s="9"/>
      <c r="C27" s="94"/>
      <c r="D27" s="94"/>
      <c r="E27" s="94"/>
    </row>
    <row r="28" spans="1:11" ht="16.5" thickBot="1" x14ac:dyDescent="0.3">
      <c r="A28" s="82" t="s">
        <v>29</v>
      </c>
      <c r="B28" s="57" t="s">
        <v>20</v>
      </c>
      <c r="C28" s="103">
        <f>SUM(C20-C26)</f>
        <v>800</v>
      </c>
      <c r="D28" s="103">
        <f>SUM(D20-D26)</f>
        <v>200</v>
      </c>
      <c r="E28" s="103">
        <f>SUM(E20-E26)</f>
        <v>600</v>
      </c>
    </row>
    <row r="29" spans="1:11" ht="15.75" x14ac:dyDescent="0.25">
      <c r="A29" s="59" t="s">
        <v>40</v>
      </c>
      <c r="B29" s="5"/>
      <c r="C29" s="5"/>
      <c r="D29" s="5"/>
      <c r="E29" s="5"/>
    </row>
    <row r="30" spans="1:11" ht="15.75" x14ac:dyDescent="0.25">
      <c r="A30" s="5"/>
      <c r="B30" s="5"/>
      <c r="C30" s="5"/>
      <c r="D30" s="5"/>
      <c r="E30" s="5"/>
    </row>
    <row r="45" spans="5:5" ht="15.75" x14ac:dyDescent="0.25">
      <c r="E45" s="5" t="s">
        <v>82</v>
      </c>
    </row>
  </sheetData>
  <mergeCells count="1">
    <mergeCell ref="J5:K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19" workbookViewId="0">
      <selection activeCell="D40" sqref="D40"/>
    </sheetView>
  </sheetViews>
  <sheetFormatPr defaultRowHeight="15" x14ac:dyDescent="0.25"/>
  <cols>
    <col min="1" max="1" width="37" customWidth="1"/>
    <col min="2" max="2" width="14.42578125" customWidth="1"/>
    <col min="3" max="3" width="10.5703125" customWidth="1"/>
    <col min="4" max="4" width="10.7109375" customWidth="1"/>
    <col min="5" max="5" width="12" customWidth="1"/>
    <col min="7" max="7" width="14.28515625" customWidth="1"/>
    <col min="8" max="8" width="21.7109375" customWidth="1"/>
    <col min="9" max="9" width="32.140625" customWidth="1"/>
    <col min="10" max="10" width="12.42578125" customWidth="1"/>
    <col min="11" max="11" width="23.5703125" customWidth="1"/>
  </cols>
  <sheetData>
    <row r="1" spans="1:11" ht="18.75" x14ac:dyDescent="0.3">
      <c r="A1" s="60" t="s">
        <v>52</v>
      </c>
      <c r="B1" s="5"/>
      <c r="C1" s="5"/>
      <c r="D1" s="5"/>
      <c r="E1" s="5"/>
      <c r="F1" s="5"/>
    </row>
    <row r="2" spans="1:11" ht="15.75" x14ac:dyDescent="0.25">
      <c r="A2" s="5"/>
      <c r="B2" s="5"/>
      <c r="C2" s="5"/>
      <c r="D2" s="5"/>
      <c r="E2" s="5"/>
      <c r="F2" s="5"/>
    </row>
    <row r="3" spans="1:11" ht="19.5" thickBot="1" x14ac:dyDescent="0.35">
      <c r="A3" s="9"/>
      <c r="B3" s="10"/>
      <c r="C3" s="10"/>
      <c r="D3" s="10"/>
      <c r="E3" s="11"/>
      <c r="F3" s="5"/>
      <c r="G3" s="60" t="s">
        <v>65</v>
      </c>
    </row>
    <row r="4" spans="1:11" ht="17.25" thickTop="1" thickBot="1" x14ac:dyDescent="0.3">
      <c r="A4" s="76" t="s">
        <v>1</v>
      </c>
      <c r="B4" s="12"/>
      <c r="C4" s="13" t="s">
        <v>51</v>
      </c>
      <c r="D4" s="14"/>
      <c r="E4" s="83"/>
      <c r="F4" s="5"/>
      <c r="G4" s="5"/>
      <c r="H4" s="5"/>
      <c r="I4" s="5"/>
      <c r="J4" s="62" t="s">
        <v>63</v>
      </c>
      <c r="K4" s="89"/>
    </row>
    <row r="5" spans="1:11" ht="17.25" thickTop="1" thickBot="1" x14ac:dyDescent="0.3">
      <c r="A5" s="77" t="s">
        <v>2</v>
      </c>
      <c r="B5" s="16" t="s">
        <v>4</v>
      </c>
      <c r="C5" s="17">
        <v>1</v>
      </c>
      <c r="D5" s="18"/>
      <c r="E5" s="84"/>
      <c r="F5" s="5"/>
      <c r="G5" s="64" t="s">
        <v>58</v>
      </c>
      <c r="H5" s="65" t="s">
        <v>62</v>
      </c>
      <c r="I5" s="66" t="s">
        <v>66</v>
      </c>
      <c r="J5" s="67" t="s">
        <v>64</v>
      </c>
      <c r="K5" s="68" t="s">
        <v>67</v>
      </c>
    </row>
    <row r="6" spans="1:11" ht="16.5" thickTop="1" x14ac:dyDescent="0.25">
      <c r="A6" s="77" t="s">
        <v>3</v>
      </c>
      <c r="B6" s="16" t="s">
        <v>33</v>
      </c>
      <c r="C6" s="17">
        <v>42000</v>
      </c>
      <c r="D6" s="18"/>
      <c r="E6" s="84"/>
      <c r="F6" s="5"/>
      <c r="G6" s="42" t="s">
        <v>56</v>
      </c>
      <c r="H6" s="42">
        <v>4</v>
      </c>
      <c r="I6" s="43">
        <v>2.7</v>
      </c>
      <c r="J6" s="90">
        <v>5.0999999999999996</v>
      </c>
      <c r="K6" s="70">
        <v>3.4</v>
      </c>
    </row>
    <row r="7" spans="1:11" ht="16.5" thickBot="1" x14ac:dyDescent="0.3">
      <c r="A7" s="21"/>
      <c r="B7" s="22" t="s">
        <v>47</v>
      </c>
      <c r="C7" s="85">
        <v>21</v>
      </c>
      <c r="D7" s="3"/>
      <c r="E7" s="86"/>
      <c r="F7" s="5"/>
      <c r="G7" s="10" t="s">
        <v>68</v>
      </c>
      <c r="H7" s="5"/>
      <c r="I7" s="10"/>
      <c r="J7" s="5"/>
      <c r="K7" s="5"/>
    </row>
    <row r="8" spans="1:11" ht="15.75" x14ac:dyDescent="0.25">
      <c r="A8" s="24"/>
      <c r="B8" s="22"/>
      <c r="C8" s="25" t="s">
        <v>8</v>
      </c>
      <c r="D8" s="26" t="s">
        <v>22</v>
      </c>
      <c r="E8" s="26" t="s">
        <v>23</v>
      </c>
      <c r="F8" s="5"/>
    </row>
    <row r="9" spans="1:11" ht="19.5" thickBot="1" x14ac:dyDescent="0.35">
      <c r="A9" s="78" t="s">
        <v>24</v>
      </c>
      <c r="B9" s="28" t="s">
        <v>26</v>
      </c>
      <c r="C9" s="29">
        <f>SUM(C6*120/42000)</f>
        <v>120</v>
      </c>
      <c r="D9" s="30">
        <f>SUM(C6*65/42000)</f>
        <v>65</v>
      </c>
      <c r="E9" s="87">
        <f>SUM(C6*120/42000)</f>
        <v>120</v>
      </c>
      <c r="F9" s="5"/>
      <c r="G9" s="60" t="s">
        <v>70</v>
      </c>
    </row>
    <row r="10" spans="1:11" ht="16.5" thickBot="1" x14ac:dyDescent="0.3">
      <c r="A10" s="79" t="s">
        <v>25</v>
      </c>
      <c r="B10" s="32" t="s">
        <v>27</v>
      </c>
      <c r="C10" s="33">
        <f>SUM(C5*C9)</f>
        <v>120</v>
      </c>
      <c r="D10" s="34">
        <f>SUM(C5*D9)</f>
        <v>65</v>
      </c>
      <c r="E10" s="53">
        <f>SUM(C5*E9)</f>
        <v>120</v>
      </c>
      <c r="F10" s="5"/>
    </row>
    <row r="11" spans="1:11" ht="16.5" thickBot="1" x14ac:dyDescent="0.3">
      <c r="A11" s="36"/>
      <c r="B11" s="22"/>
      <c r="C11" s="37"/>
      <c r="D11" s="38"/>
      <c r="E11" s="88"/>
      <c r="F11" s="5"/>
      <c r="H11" s="74" t="s">
        <v>58</v>
      </c>
      <c r="I11" s="75" t="s">
        <v>69</v>
      </c>
    </row>
    <row r="12" spans="1:11" ht="16.5" thickBot="1" x14ac:dyDescent="0.3">
      <c r="A12" s="79" t="s">
        <v>11</v>
      </c>
      <c r="B12" s="40"/>
      <c r="C12" s="38"/>
      <c r="D12" s="38"/>
      <c r="E12" s="38"/>
      <c r="F12" s="5"/>
      <c r="H12" s="71" t="s">
        <v>56</v>
      </c>
      <c r="I12" s="71" t="s">
        <v>73</v>
      </c>
    </row>
    <row r="13" spans="1:11" ht="15.75" x14ac:dyDescent="0.25">
      <c r="A13" s="42" t="s">
        <v>9</v>
      </c>
      <c r="B13" s="43" t="s">
        <v>12</v>
      </c>
      <c r="C13" s="44">
        <v>0</v>
      </c>
      <c r="D13" s="44">
        <v>0</v>
      </c>
      <c r="E13" s="44">
        <v>0</v>
      </c>
      <c r="F13" s="5"/>
    </row>
    <row r="14" spans="1:11" ht="18.75" x14ac:dyDescent="0.3">
      <c r="A14" s="46" t="s">
        <v>13</v>
      </c>
      <c r="B14" s="43" t="s">
        <v>12</v>
      </c>
      <c r="C14" s="47">
        <v>0</v>
      </c>
      <c r="D14" s="47">
        <v>0</v>
      </c>
      <c r="E14" s="47">
        <v>0</v>
      </c>
      <c r="F14" s="5"/>
      <c r="G14" s="60" t="s">
        <v>80</v>
      </c>
    </row>
    <row r="15" spans="1:11" ht="15.75" x14ac:dyDescent="0.25">
      <c r="A15" s="46" t="s">
        <v>14</v>
      </c>
      <c r="B15" s="43"/>
      <c r="C15" s="47">
        <v>0</v>
      </c>
      <c r="D15" s="47">
        <v>0</v>
      </c>
      <c r="E15" s="47">
        <v>0</v>
      </c>
      <c r="F15" s="5"/>
    </row>
    <row r="16" spans="1:11" ht="15.75" x14ac:dyDescent="0.25">
      <c r="A16" s="42"/>
      <c r="B16" s="43"/>
      <c r="C16" s="47"/>
      <c r="D16" s="47"/>
      <c r="E16" s="47"/>
      <c r="F16" s="5"/>
      <c r="G16" s="5" t="s">
        <v>83</v>
      </c>
      <c r="H16" s="5"/>
      <c r="I16" s="5"/>
      <c r="J16" s="5"/>
      <c r="K16" s="5"/>
    </row>
    <row r="17" spans="1:11" ht="15.75" x14ac:dyDescent="0.25">
      <c r="A17" s="42" t="s">
        <v>28</v>
      </c>
      <c r="B17" s="43" t="s">
        <v>18</v>
      </c>
      <c r="C17" s="47">
        <f>SUM(C13,C14,C15)</f>
        <v>0</v>
      </c>
      <c r="D17" s="47">
        <f>SUM(D13,D14,D15)</f>
        <v>0</v>
      </c>
      <c r="E17" s="47">
        <f>SUM(E13:E15)</f>
        <v>0</v>
      </c>
      <c r="F17" s="5"/>
      <c r="G17" s="5"/>
      <c r="H17" s="72" t="s">
        <v>77</v>
      </c>
      <c r="I17" s="5"/>
      <c r="J17" s="5"/>
      <c r="K17" s="5"/>
    </row>
    <row r="18" spans="1:11" ht="16.5" thickBot="1" x14ac:dyDescent="0.3">
      <c r="A18" s="49"/>
      <c r="B18" s="9"/>
      <c r="C18" s="50"/>
      <c r="D18" s="50"/>
      <c r="E18" s="50"/>
      <c r="F18" s="5"/>
      <c r="G18" s="5"/>
      <c r="H18" s="5"/>
      <c r="I18" s="5"/>
      <c r="J18" s="5"/>
      <c r="K18" s="5"/>
    </row>
    <row r="19" spans="1:11" ht="16.5" thickBot="1" x14ac:dyDescent="0.3">
      <c r="A19" s="80" t="s">
        <v>41</v>
      </c>
      <c r="B19" s="52" t="s">
        <v>27</v>
      </c>
      <c r="C19" s="53">
        <f>SUM(C10-C17)</f>
        <v>120</v>
      </c>
      <c r="D19" s="53">
        <f>SUM(D10-D17)</f>
        <v>65</v>
      </c>
      <c r="E19" s="53">
        <f>SUM(E10-E17)</f>
        <v>120</v>
      </c>
      <c r="F19" s="5"/>
      <c r="G19" s="73" t="s">
        <v>78</v>
      </c>
      <c r="H19" s="5"/>
      <c r="I19" s="5"/>
      <c r="J19" s="5"/>
      <c r="K19" s="5"/>
    </row>
    <row r="20" spans="1:11" ht="16.5" thickBot="1" x14ac:dyDescent="0.3">
      <c r="A20" s="54"/>
      <c r="B20" s="55"/>
      <c r="C20" s="38"/>
      <c r="D20" s="38"/>
      <c r="E20" s="38"/>
      <c r="F20" s="5"/>
      <c r="G20" s="5"/>
      <c r="H20" s="5"/>
      <c r="I20" s="5"/>
      <c r="J20" s="5"/>
      <c r="K20" s="5"/>
    </row>
    <row r="21" spans="1:11" ht="16.5" thickBot="1" x14ac:dyDescent="0.3">
      <c r="A21" s="81" t="s">
        <v>15</v>
      </c>
      <c r="B21" s="40"/>
      <c r="C21" s="38"/>
      <c r="D21" s="38"/>
      <c r="E21" s="38"/>
      <c r="F21" s="5"/>
      <c r="G21" s="5" t="s">
        <v>79</v>
      </c>
      <c r="H21" s="5"/>
      <c r="I21" s="5"/>
      <c r="J21" s="5"/>
      <c r="K21" s="5"/>
    </row>
    <row r="22" spans="1:11" ht="15.75" x14ac:dyDescent="0.25">
      <c r="A22" s="42" t="s">
        <v>16</v>
      </c>
      <c r="B22" s="43" t="s">
        <v>18</v>
      </c>
      <c r="C22" s="47">
        <v>0</v>
      </c>
      <c r="D22" s="47">
        <v>0</v>
      </c>
      <c r="E22" s="47">
        <v>0</v>
      </c>
      <c r="F22" s="5"/>
      <c r="G22" s="5"/>
      <c r="H22" s="5"/>
      <c r="I22" s="5"/>
      <c r="J22" s="5"/>
      <c r="K22" s="5"/>
    </row>
    <row r="23" spans="1:11" ht="15.75" x14ac:dyDescent="0.25">
      <c r="A23" s="42" t="s">
        <v>17</v>
      </c>
      <c r="B23" s="43" t="s">
        <v>18</v>
      </c>
      <c r="C23" s="47">
        <v>0</v>
      </c>
      <c r="D23" s="47">
        <v>0</v>
      </c>
      <c r="E23" s="47">
        <v>0</v>
      </c>
      <c r="F23" s="5"/>
      <c r="G23" s="5"/>
      <c r="H23" s="5"/>
      <c r="I23" s="5"/>
      <c r="J23" s="5"/>
      <c r="K23" s="5"/>
    </row>
    <row r="24" spans="1:11" ht="15.75" x14ac:dyDescent="0.25">
      <c r="A24" s="46" t="s">
        <v>10</v>
      </c>
      <c r="B24" s="43"/>
      <c r="C24" s="47">
        <v>0</v>
      </c>
      <c r="D24" s="47">
        <v>0</v>
      </c>
      <c r="E24" s="47">
        <v>0</v>
      </c>
      <c r="F24" s="5"/>
    </row>
    <row r="25" spans="1:11" ht="15.75" x14ac:dyDescent="0.25">
      <c r="A25" s="42" t="s">
        <v>21</v>
      </c>
      <c r="B25" s="43" t="s">
        <v>18</v>
      </c>
      <c r="C25" s="47">
        <f>SUM(C22,C23,C24)</f>
        <v>0</v>
      </c>
      <c r="D25" s="47">
        <f>SUM(D22:D24)</f>
        <v>0</v>
      </c>
      <c r="E25" s="47">
        <f>SUM(E22:E24)</f>
        <v>0</v>
      </c>
      <c r="F25" s="5"/>
    </row>
    <row r="26" spans="1:11" ht="16.5" thickBot="1" x14ac:dyDescent="0.3">
      <c r="A26" s="56"/>
      <c r="B26" s="9"/>
      <c r="C26" s="50"/>
      <c r="D26" s="50"/>
      <c r="E26" s="50"/>
      <c r="F26" s="5"/>
    </row>
    <row r="27" spans="1:11" ht="16.5" thickBot="1" x14ac:dyDescent="0.3">
      <c r="A27" s="82" t="s">
        <v>36</v>
      </c>
      <c r="B27" s="57" t="s">
        <v>20</v>
      </c>
      <c r="C27" s="58">
        <f>SUM(C19-C25)</f>
        <v>120</v>
      </c>
      <c r="D27" s="58">
        <f>SUM(D19-D25)</f>
        <v>65</v>
      </c>
      <c r="E27" s="58">
        <f>SUM(E19-E25)</f>
        <v>120</v>
      </c>
      <c r="F27" s="5"/>
    </row>
    <row r="28" spans="1:11" ht="15.75" x14ac:dyDescent="0.25">
      <c r="A28" s="7" t="s">
        <v>54</v>
      </c>
      <c r="B28" s="3"/>
      <c r="C28" s="4"/>
      <c r="D28" s="4"/>
      <c r="E28" s="4"/>
      <c r="F28" s="5"/>
    </row>
    <row r="29" spans="1:11" ht="15.75" x14ac:dyDescent="0.25">
      <c r="A29" s="59" t="s">
        <v>55</v>
      </c>
      <c r="B29" s="5"/>
      <c r="C29" s="5"/>
      <c r="D29" s="5"/>
      <c r="E29" s="5"/>
      <c r="F29" s="5"/>
    </row>
    <row r="44" spans="5:5" ht="15.75" x14ac:dyDescent="0.25">
      <c r="E44" s="5" t="s">
        <v>82</v>
      </c>
    </row>
  </sheetData>
  <mergeCells count="1">
    <mergeCell ref="J4:K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A22" workbookViewId="0">
      <selection activeCell="E40" sqref="E40"/>
    </sheetView>
  </sheetViews>
  <sheetFormatPr defaultRowHeight="15" x14ac:dyDescent="0.25"/>
  <cols>
    <col min="1" max="1" width="37" customWidth="1"/>
    <col min="2" max="2" width="14.42578125" customWidth="1"/>
    <col min="3" max="3" width="11.5703125" customWidth="1"/>
    <col min="4" max="4" width="10.7109375" customWidth="1"/>
    <col min="5" max="5" width="14.7109375" customWidth="1"/>
    <col min="6" max="6" width="13.42578125" customWidth="1"/>
    <col min="7" max="7" width="14.5703125" customWidth="1"/>
    <col min="8" max="8" width="21.85546875" customWidth="1"/>
    <col min="9" max="9" width="32.85546875" customWidth="1"/>
    <col min="10" max="10" width="13" customWidth="1"/>
    <col min="11" max="11" width="23.42578125" customWidth="1"/>
  </cols>
  <sheetData>
    <row r="1" spans="1:12" ht="18.75" x14ac:dyDescent="0.3">
      <c r="A1" s="60" t="s">
        <v>52</v>
      </c>
      <c r="B1" s="5"/>
      <c r="C1" s="5"/>
      <c r="D1" s="5"/>
      <c r="E1" s="5"/>
      <c r="F1" s="5"/>
    </row>
    <row r="2" spans="1:12" ht="15.75" x14ac:dyDescent="0.25">
      <c r="A2" s="5"/>
      <c r="B2" s="5"/>
      <c r="C2" s="5"/>
      <c r="D2" s="5"/>
      <c r="E2" s="5"/>
      <c r="F2" s="5"/>
    </row>
    <row r="3" spans="1:12" ht="19.5" thickBot="1" x14ac:dyDescent="0.35">
      <c r="A3" s="9"/>
      <c r="B3" s="10"/>
      <c r="C3" s="10"/>
      <c r="D3" s="10"/>
      <c r="E3" s="11"/>
      <c r="F3" s="5"/>
      <c r="G3" s="60" t="s">
        <v>65</v>
      </c>
      <c r="H3" s="61"/>
      <c r="I3" s="61"/>
      <c r="J3" s="5"/>
      <c r="K3" s="5"/>
    </row>
    <row r="4" spans="1:12" ht="17.25" thickTop="1" thickBot="1" x14ac:dyDescent="0.3">
      <c r="A4" s="76" t="s">
        <v>1</v>
      </c>
      <c r="B4" s="12"/>
      <c r="C4" s="13" t="s">
        <v>57</v>
      </c>
      <c r="D4" s="14"/>
      <c r="E4" s="15"/>
      <c r="F4" s="5"/>
      <c r="G4" s="5"/>
      <c r="H4" s="5"/>
      <c r="I4" s="5"/>
      <c r="J4" s="62" t="s">
        <v>63</v>
      </c>
      <c r="K4" s="63"/>
      <c r="L4" s="6"/>
    </row>
    <row r="5" spans="1:12" ht="17.25" thickTop="1" thickBot="1" x14ac:dyDescent="0.3">
      <c r="A5" s="77" t="s">
        <v>2</v>
      </c>
      <c r="B5" s="16" t="s">
        <v>4</v>
      </c>
      <c r="C5" s="17">
        <v>77</v>
      </c>
      <c r="D5" s="18"/>
      <c r="E5" s="19"/>
      <c r="F5" s="5"/>
      <c r="G5" s="64" t="s">
        <v>58</v>
      </c>
      <c r="H5" s="65" t="s">
        <v>62</v>
      </c>
      <c r="I5" s="66" t="s">
        <v>66</v>
      </c>
      <c r="J5" s="67" t="s">
        <v>64</v>
      </c>
      <c r="K5" s="68" t="s">
        <v>67</v>
      </c>
    </row>
    <row r="6" spans="1:12" ht="16.5" thickTop="1" x14ac:dyDescent="0.25">
      <c r="A6" s="77" t="s">
        <v>3</v>
      </c>
      <c r="B6" s="20" t="s">
        <v>33</v>
      </c>
      <c r="C6" s="17">
        <v>50000</v>
      </c>
      <c r="D6" s="18"/>
      <c r="E6" s="19"/>
      <c r="F6" s="5"/>
      <c r="G6" s="42" t="s">
        <v>57</v>
      </c>
      <c r="H6" s="42">
        <v>4</v>
      </c>
      <c r="I6" s="43">
        <v>2.7</v>
      </c>
      <c r="J6" s="69">
        <v>5.0999999999999996</v>
      </c>
      <c r="K6" s="70">
        <v>3.4</v>
      </c>
    </row>
    <row r="7" spans="1:12" ht="16.5" thickBot="1" x14ac:dyDescent="0.3">
      <c r="A7" s="21"/>
      <c r="B7" s="22" t="s">
        <v>47</v>
      </c>
      <c r="C7" s="22">
        <f>SUM(C6/2000)</f>
        <v>25</v>
      </c>
      <c r="D7" s="3"/>
      <c r="E7" s="23"/>
      <c r="F7" s="5"/>
      <c r="G7" s="10" t="s">
        <v>68</v>
      </c>
      <c r="H7" s="5"/>
      <c r="I7" s="10"/>
      <c r="J7" s="5"/>
      <c r="K7" s="5"/>
    </row>
    <row r="8" spans="1:12" ht="15.75" x14ac:dyDescent="0.25">
      <c r="A8" s="24"/>
      <c r="B8" s="22"/>
      <c r="C8" s="25" t="s">
        <v>8</v>
      </c>
      <c r="D8" s="26" t="s">
        <v>22</v>
      </c>
      <c r="E8" s="27" t="s">
        <v>23</v>
      </c>
      <c r="F8" s="5"/>
      <c r="G8" s="5"/>
      <c r="H8" s="5"/>
      <c r="I8" s="5"/>
      <c r="J8" s="5"/>
      <c r="K8" s="5"/>
    </row>
    <row r="9" spans="1:12" ht="19.5" thickBot="1" x14ac:dyDescent="0.35">
      <c r="A9" s="78" t="s">
        <v>24</v>
      </c>
      <c r="B9" s="28" t="s">
        <v>26</v>
      </c>
      <c r="C9" s="29">
        <f>SUM(C6*225/50000)</f>
        <v>225</v>
      </c>
      <c r="D9" s="30">
        <f>SUM(C6*100/50000)</f>
        <v>100</v>
      </c>
      <c r="E9" s="31">
        <f>SUM(C6*140/50000)</f>
        <v>140</v>
      </c>
      <c r="F9" s="5"/>
      <c r="G9" s="60" t="s">
        <v>70</v>
      </c>
      <c r="H9" s="5"/>
      <c r="I9" s="5"/>
      <c r="J9" s="5"/>
      <c r="K9" s="5"/>
    </row>
    <row r="10" spans="1:12" ht="16.5" thickBot="1" x14ac:dyDescent="0.3">
      <c r="A10" s="79" t="s">
        <v>25</v>
      </c>
      <c r="B10" s="32" t="s">
        <v>27</v>
      </c>
      <c r="C10" s="33">
        <f>SUM(C5*C9)</f>
        <v>17325</v>
      </c>
      <c r="D10" s="34">
        <f>SUM(C5*D9)</f>
        <v>7700</v>
      </c>
      <c r="E10" s="35">
        <f>SUM(C5*E9)</f>
        <v>10780</v>
      </c>
      <c r="F10" s="5"/>
      <c r="G10" s="5"/>
      <c r="H10" s="5"/>
      <c r="I10" s="5"/>
      <c r="J10" s="5"/>
      <c r="K10" s="5"/>
    </row>
    <row r="11" spans="1:12" ht="16.5" thickBot="1" x14ac:dyDescent="0.3">
      <c r="A11" s="36"/>
      <c r="B11" s="22"/>
      <c r="C11" s="37"/>
      <c r="D11" s="38"/>
      <c r="E11" s="39"/>
      <c r="F11" s="5"/>
      <c r="G11" s="5"/>
      <c r="H11" s="74" t="s">
        <v>58</v>
      </c>
      <c r="I11" s="75" t="s">
        <v>69</v>
      </c>
      <c r="J11" s="5"/>
      <c r="K11" s="5"/>
    </row>
    <row r="12" spans="1:12" ht="16.5" thickBot="1" x14ac:dyDescent="0.3">
      <c r="A12" s="79" t="s">
        <v>11</v>
      </c>
      <c r="B12" s="40"/>
      <c r="C12" s="38"/>
      <c r="D12" s="38"/>
      <c r="E12" s="41"/>
      <c r="F12" s="5"/>
      <c r="G12" s="5"/>
      <c r="H12" s="71" t="s">
        <v>57</v>
      </c>
      <c r="I12" s="71" t="s">
        <v>75</v>
      </c>
      <c r="J12" s="5"/>
      <c r="K12" s="5"/>
    </row>
    <row r="13" spans="1:12" ht="15.75" x14ac:dyDescent="0.25">
      <c r="A13" s="42" t="s">
        <v>9</v>
      </c>
      <c r="B13" s="43" t="s">
        <v>12</v>
      </c>
      <c r="C13" s="44">
        <v>0</v>
      </c>
      <c r="D13" s="44">
        <v>0</v>
      </c>
      <c r="E13" s="45">
        <v>0</v>
      </c>
      <c r="F13" s="5"/>
      <c r="G13" s="5"/>
      <c r="H13" s="5"/>
      <c r="I13" s="5"/>
      <c r="J13" s="5"/>
      <c r="K13" s="5"/>
    </row>
    <row r="14" spans="1:12" ht="18.75" x14ac:dyDescent="0.3">
      <c r="A14" s="46" t="s">
        <v>13</v>
      </c>
      <c r="B14" s="43" t="s">
        <v>12</v>
      </c>
      <c r="C14" s="47">
        <v>0</v>
      </c>
      <c r="D14" s="47">
        <v>0</v>
      </c>
      <c r="E14" s="48">
        <v>0</v>
      </c>
      <c r="F14" s="5"/>
      <c r="G14" s="60" t="s">
        <v>80</v>
      </c>
      <c r="H14" s="5"/>
      <c r="I14" s="5"/>
      <c r="J14" s="5"/>
      <c r="K14" s="5"/>
    </row>
    <row r="15" spans="1:12" ht="15.75" x14ac:dyDescent="0.25">
      <c r="A15" s="46" t="s">
        <v>14</v>
      </c>
      <c r="B15" s="43"/>
      <c r="C15" s="47">
        <v>0</v>
      </c>
      <c r="D15" s="47">
        <v>0</v>
      </c>
      <c r="E15" s="48">
        <v>0</v>
      </c>
      <c r="F15" s="5"/>
      <c r="G15" s="5"/>
      <c r="H15" s="5"/>
      <c r="I15" s="5"/>
      <c r="J15" s="5"/>
      <c r="K15" s="5"/>
    </row>
    <row r="16" spans="1:12" ht="15.75" x14ac:dyDescent="0.25">
      <c r="A16" s="42"/>
      <c r="B16" s="43"/>
      <c r="C16" s="47"/>
      <c r="D16" s="47"/>
      <c r="E16" s="48"/>
      <c r="F16" s="5"/>
      <c r="G16" s="5" t="s">
        <v>83</v>
      </c>
      <c r="H16" s="5"/>
      <c r="I16" s="5"/>
      <c r="J16" s="5"/>
      <c r="K16" s="5"/>
    </row>
    <row r="17" spans="1:11" ht="15.75" x14ac:dyDescent="0.25">
      <c r="A17" s="42" t="s">
        <v>28</v>
      </c>
      <c r="B17" s="43" t="s">
        <v>18</v>
      </c>
      <c r="C17" s="47">
        <f>SUM(C13,C14,C15)</f>
        <v>0</v>
      </c>
      <c r="D17" s="47">
        <f>SUM(D13,D14,D15)</f>
        <v>0</v>
      </c>
      <c r="E17" s="48">
        <f>SUM(E13:E15)</f>
        <v>0</v>
      </c>
      <c r="F17" s="5"/>
      <c r="G17" s="5"/>
      <c r="H17" s="72" t="s">
        <v>77</v>
      </c>
      <c r="I17" s="73"/>
      <c r="J17" s="5"/>
      <c r="K17" s="5"/>
    </row>
    <row r="18" spans="1:11" ht="16.5" thickBot="1" x14ac:dyDescent="0.3">
      <c r="A18" s="49"/>
      <c r="B18" s="9"/>
      <c r="C18" s="50"/>
      <c r="D18" s="50"/>
      <c r="E18" s="51"/>
      <c r="F18" s="5"/>
      <c r="G18" s="5"/>
      <c r="H18" s="5"/>
      <c r="I18" s="5"/>
      <c r="J18" s="5"/>
      <c r="K18" s="5"/>
    </row>
    <row r="19" spans="1:11" ht="16.5" thickBot="1" x14ac:dyDescent="0.3">
      <c r="A19" s="80" t="s">
        <v>41</v>
      </c>
      <c r="B19" s="52" t="s">
        <v>27</v>
      </c>
      <c r="C19" s="53">
        <f>SUM(C10-C17)</f>
        <v>17325</v>
      </c>
      <c r="D19" s="53">
        <f>SUM(D10-D17)</f>
        <v>7700</v>
      </c>
      <c r="E19" s="53">
        <f>SUM(E10-E17)</f>
        <v>10780</v>
      </c>
      <c r="F19" s="5"/>
      <c r="G19" s="73" t="s">
        <v>78</v>
      </c>
      <c r="H19" s="5"/>
      <c r="I19" s="5"/>
      <c r="J19" s="5"/>
      <c r="K19" s="5"/>
    </row>
    <row r="20" spans="1:11" ht="16.5" thickBot="1" x14ac:dyDescent="0.3">
      <c r="A20" s="54"/>
      <c r="B20" s="55"/>
      <c r="C20" s="38"/>
      <c r="D20" s="38"/>
      <c r="E20" s="41"/>
      <c r="F20" s="5"/>
      <c r="G20" s="5"/>
      <c r="H20" s="5"/>
      <c r="I20" s="5"/>
      <c r="J20" s="5"/>
      <c r="K20" s="5"/>
    </row>
    <row r="21" spans="1:11" ht="16.5" thickBot="1" x14ac:dyDescent="0.3">
      <c r="A21" s="81" t="s">
        <v>15</v>
      </c>
      <c r="B21" s="40"/>
      <c r="C21" s="38"/>
      <c r="D21" s="38"/>
      <c r="E21" s="41"/>
      <c r="F21" s="5"/>
      <c r="G21" s="5" t="s">
        <v>79</v>
      </c>
      <c r="H21" s="5"/>
      <c r="I21" s="5"/>
      <c r="J21" s="5"/>
      <c r="K21" s="5"/>
    </row>
    <row r="22" spans="1:11" ht="15.75" x14ac:dyDescent="0.25">
      <c r="A22" s="42" t="s">
        <v>16</v>
      </c>
      <c r="B22" s="43" t="s">
        <v>18</v>
      </c>
      <c r="C22" s="47">
        <v>0</v>
      </c>
      <c r="D22" s="47">
        <v>0</v>
      </c>
      <c r="E22" s="48">
        <v>0</v>
      </c>
      <c r="F22" s="5"/>
    </row>
    <row r="23" spans="1:11" ht="15.75" x14ac:dyDescent="0.25">
      <c r="A23" s="42" t="s">
        <v>17</v>
      </c>
      <c r="B23" s="43" t="s">
        <v>18</v>
      </c>
      <c r="C23" s="47">
        <v>0</v>
      </c>
      <c r="D23" s="47">
        <v>0</v>
      </c>
      <c r="E23" s="48">
        <v>0</v>
      </c>
      <c r="F23" s="5"/>
    </row>
    <row r="24" spans="1:11" ht="15.75" x14ac:dyDescent="0.25">
      <c r="A24" s="46" t="s">
        <v>10</v>
      </c>
      <c r="B24" s="43"/>
      <c r="C24" s="47">
        <v>0</v>
      </c>
      <c r="D24" s="47">
        <v>0</v>
      </c>
      <c r="E24" s="48">
        <v>0</v>
      </c>
      <c r="F24" s="5"/>
    </row>
    <row r="25" spans="1:11" ht="15.75" x14ac:dyDescent="0.25">
      <c r="A25" s="42" t="s">
        <v>21</v>
      </c>
      <c r="B25" s="43" t="s">
        <v>18</v>
      </c>
      <c r="C25" s="47">
        <f>SUM(C22,C23,C24)</f>
        <v>0</v>
      </c>
      <c r="D25" s="47">
        <f>SUM(D22:D24)</f>
        <v>0</v>
      </c>
      <c r="E25" s="48">
        <f>SUM(E22:E24)</f>
        <v>0</v>
      </c>
      <c r="F25" s="5"/>
    </row>
    <row r="26" spans="1:11" ht="16.5" thickBot="1" x14ac:dyDescent="0.3">
      <c r="A26" s="56"/>
      <c r="B26" s="9"/>
      <c r="C26" s="50"/>
      <c r="D26" s="50"/>
      <c r="E26" s="51"/>
      <c r="F26" s="5"/>
    </row>
    <row r="27" spans="1:11" ht="16.5" thickBot="1" x14ac:dyDescent="0.3">
      <c r="A27" s="82" t="s">
        <v>36</v>
      </c>
      <c r="B27" s="57" t="s">
        <v>20</v>
      </c>
      <c r="C27" s="58">
        <f>SUM(C19-C25)</f>
        <v>17325</v>
      </c>
      <c r="D27" s="58">
        <f>SUM(D19-D25)</f>
        <v>7700</v>
      </c>
      <c r="E27" s="58">
        <f>SUM(E19-E25)</f>
        <v>10780</v>
      </c>
      <c r="F27" s="5"/>
    </row>
    <row r="28" spans="1:11" ht="15.75" x14ac:dyDescent="0.25">
      <c r="A28" s="59" t="s">
        <v>60</v>
      </c>
      <c r="B28" s="5"/>
      <c r="C28" s="5"/>
      <c r="D28" s="5"/>
      <c r="E28" s="5"/>
      <c r="F28" s="5"/>
    </row>
    <row r="29" spans="1:11" ht="15.75" x14ac:dyDescent="0.25">
      <c r="A29" s="59" t="s">
        <v>59</v>
      </c>
      <c r="B29" s="5"/>
      <c r="C29" s="5"/>
      <c r="D29" s="5"/>
      <c r="E29" s="5"/>
      <c r="F29" s="5"/>
    </row>
    <row r="45" spans="5:13" ht="15.75" x14ac:dyDescent="0.25">
      <c r="E45" s="5" t="s">
        <v>82</v>
      </c>
      <c r="F45" s="5"/>
      <c r="G45" s="5"/>
      <c r="H45" s="5"/>
      <c r="I45" s="5"/>
      <c r="J45" s="5"/>
      <c r="K45" s="5"/>
      <c r="L45" s="5"/>
      <c r="M45" s="5"/>
    </row>
  </sheetData>
  <mergeCells count="1">
    <mergeCell ref="J4:K4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COTTON</vt:lpstr>
      <vt:lpstr>SILAGE CORN</vt:lpstr>
      <vt:lpstr>WHEAT</vt:lpstr>
      <vt:lpstr>BARLEY</vt:lpstr>
      <vt:lpstr>ALFALFA</vt:lpstr>
      <vt:lpstr>GRAIN SORGHUM</vt:lpstr>
      <vt:lpstr>SILAGE SORGHUM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 Program</dc:creator>
  <cp:lastModifiedBy>Ag Program</cp:lastModifiedBy>
  <cp:lastPrinted>2013-07-08T17:04:22Z</cp:lastPrinted>
  <dcterms:created xsi:type="dcterms:W3CDTF">2013-06-05T22:08:11Z</dcterms:created>
  <dcterms:modified xsi:type="dcterms:W3CDTF">2013-07-29T19:08:05Z</dcterms:modified>
</cp:coreProperties>
</file>